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917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</sheets>
  <definedNames>
    <definedName name="_xlnm.Print_Area" localSheetId="4">'Strana5'!$B$2:$O$65</definedName>
  </definedNames>
  <calcPr fullCalcOnLoad="1"/>
</workbook>
</file>

<file path=xl/sharedStrings.xml><?xml version="1.0" encoding="utf-8"?>
<sst xmlns="http://schemas.openxmlformats.org/spreadsheetml/2006/main" count="648" uniqueCount="500">
  <si>
    <t>2) součet řádků 119 až 123 se musí rovnat řádku 123a v jednotlivých sloupcích  a rovněž součet řádků 125 až 126a se musí rovnat ř. 123a v jednotlivých sloupcích</t>
  </si>
  <si>
    <t>Kontakní osoba: Ing. Zuzana Nová,</t>
  </si>
  <si>
    <t>e-mail: zuzana.nova@mpsv.cz,tel.: 221 922 553.</t>
  </si>
  <si>
    <t>nevyřízených            k                      1.1.</t>
  </si>
  <si>
    <t>Středočeský</t>
  </si>
  <si>
    <t>70891095</t>
  </si>
  <si>
    <t>V (MPSV) 20-01    str. 2/16</t>
  </si>
  <si>
    <t>V (MPSV) 20-01    str. 3/16</t>
  </si>
  <si>
    <t>V (MPSV) 20-01    str. 4/16</t>
  </si>
  <si>
    <t>V (MPSV) 20-01    str. 5/16</t>
  </si>
  <si>
    <t>V (MPSV) 20-01    str. 6/16</t>
  </si>
  <si>
    <t>V (MPSV) 20-01    str. 7/16</t>
  </si>
  <si>
    <t>V (MPSV) 20-01    str. 8/16</t>
  </si>
  <si>
    <t>4) součet řádků 119 až 123 se musí rovnat součtu řádků 139 až 145 v jednotlivých sloupcích</t>
  </si>
  <si>
    <t>5) součet sloupců 2, 4, 6, 8 a 10 a 12 se musí rovnat sl. 14</t>
  </si>
  <si>
    <t>6) Sloupce 13 a 14 obsahují v elektronické formě (Excel) již předdefinovaný součet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</si>
  <si>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</si>
  <si>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</si>
  <si>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</si>
  <si>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</si>
  <si>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</si>
  <si>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</si>
  <si>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</si>
  <si>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</si>
  <si>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Schváleno ČSÚ pro MPSV</t>
  </si>
  <si>
    <t>Na Poříčním právu 1/376, 128 01 Praha 2</t>
  </si>
  <si>
    <t>ČV 152/10 ze dne 20. 10. 2009</t>
  </si>
  <si>
    <t xml:space="preserve">v rámci Programu statistických </t>
  </si>
  <si>
    <t>zjišťování na rok 2010</t>
  </si>
  <si>
    <t xml:space="preserve">Ochrana důvěrnosti údajů je zaručena zákonem č. 89/1995 Sb., </t>
  </si>
  <si>
    <t>Kraj: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</si>
  <si>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</si>
  <si>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</si>
  <si>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</si>
  <si>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Evidovaný počet                případů   rodin  z předchozího roku</t>
  </si>
  <si>
    <t xml:space="preserve">z toho zdravotně postižených </t>
  </si>
  <si>
    <t>Vykonané návštěvy sociálních pracovníků v zařízení pro děti vyžadující okamžitou pomoc</t>
  </si>
  <si>
    <r>
      <t xml:space="preserve">Kraje a obce vyplněný výkaz doručí </t>
    </r>
    <r>
      <rPr>
        <b/>
        <sz val="9"/>
        <rFont val="Times New Roman"/>
        <family val="1"/>
      </rPr>
      <t>do 15. 2. 2011</t>
    </r>
    <r>
      <rPr>
        <sz val="9"/>
        <rFont val="Times New Roman"/>
        <family val="1"/>
      </rPr>
      <t xml:space="preserve">             </t>
    </r>
  </si>
  <si>
    <t>na MPSV - odboru analýz a statistik.</t>
  </si>
  <si>
    <t>V (MPSV) 20-01</t>
  </si>
  <si>
    <t>Počet dětí            k                       1. 1.</t>
  </si>
  <si>
    <t>Opatření uložená dětem mladším 15 let</t>
  </si>
  <si>
    <t>Ministerstvo práce a sociálních věcí</t>
  </si>
  <si>
    <t>IČO</t>
  </si>
  <si>
    <t>a</t>
  </si>
  <si>
    <t>b</t>
  </si>
  <si>
    <t>Číslo řádku</t>
  </si>
  <si>
    <t>x</t>
  </si>
  <si>
    <t>Evidovaný počet případů ke konci roku</t>
  </si>
  <si>
    <t>Rejstřík Om</t>
  </si>
  <si>
    <t>Rejstřík Nom</t>
  </si>
  <si>
    <t>Počet dětí celkem</t>
  </si>
  <si>
    <t>c</t>
  </si>
  <si>
    <t>III. Klienti kurátora pro mládež</t>
  </si>
  <si>
    <t>z toho dívek</t>
  </si>
  <si>
    <t>mladistvých</t>
  </si>
  <si>
    <t>Klienti kurátora pro mládež</t>
  </si>
  <si>
    <t>Ve sledovaném roce bylo umístěno na základě rozhodnutí do</t>
  </si>
  <si>
    <t>dětí</t>
  </si>
  <si>
    <t>Celkem</t>
  </si>
  <si>
    <t>V. Rodinné zázemí klientů kurátora pro mládež</t>
  </si>
  <si>
    <t>Ústavní výchova</t>
  </si>
  <si>
    <t>Ostatní</t>
  </si>
  <si>
    <t>Rodina s druhem (družkou)</t>
  </si>
  <si>
    <t>Nová rodina</t>
  </si>
  <si>
    <t>Neúplná rodina</t>
  </si>
  <si>
    <t>Úplná rodina</t>
  </si>
  <si>
    <t>VI. Náhradní rodinná péče</t>
  </si>
  <si>
    <t>jinak</t>
  </si>
  <si>
    <t>zletilostí dítěte</t>
  </si>
  <si>
    <t>pěstouna</t>
  </si>
  <si>
    <t>celkem</t>
  </si>
  <si>
    <t>Počet umístěných dětí za sledovaný rok</t>
  </si>
  <si>
    <t>z toho zdravotně postižených</t>
  </si>
  <si>
    <t>ve sledovaném roce ubylo</t>
  </si>
  <si>
    <t>ve sledovaném roce přibylo</t>
  </si>
  <si>
    <t>cizí</t>
  </si>
  <si>
    <t>jiný příbuzní</t>
  </si>
  <si>
    <t>prarodiče</t>
  </si>
  <si>
    <t>Vztah k dítěti</t>
  </si>
  <si>
    <t>Počet podaných žádostí o NRP</t>
  </si>
  <si>
    <t>91a</t>
  </si>
  <si>
    <t>Trestná činnost</t>
  </si>
  <si>
    <t>Přestupky</t>
  </si>
  <si>
    <t>Výchovné problémy</t>
  </si>
  <si>
    <t>Dohledy</t>
  </si>
  <si>
    <t>Návrh na předběžné opatření</t>
  </si>
  <si>
    <t>Návrh na ústavní výchovu</t>
  </si>
  <si>
    <t>Počet pěstounských rodin</t>
  </si>
  <si>
    <t>Žadatelé o osvojení</t>
  </si>
  <si>
    <t>Žadatelé o pěstounskou péči</t>
  </si>
  <si>
    <t>Číslo
řádku</t>
  </si>
  <si>
    <t>Počet dětí k 31.12.</t>
  </si>
  <si>
    <t>Počet návštěv</t>
  </si>
  <si>
    <t>99a</t>
  </si>
  <si>
    <t>99b</t>
  </si>
  <si>
    <t>VIII. A Evidenční údaje</t>
  </si>
  <si>
    <t>103a</t>
  </si>
  <si>
    <t>106a</t>
  </si>
  <si>
    <t>106b</t>
  </si>
  <si>
    <t>106c</t>
  </si>
  <si>
    <t>106d</t>
  </si>
  <si>
    <t>106e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</si>
  <si>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</si>
  <si>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</si>
  <si>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</si>
  <si>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</si>
  <si>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</si>
  <si>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</si>
  <si>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</si>
  <si>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</si>
  <si>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</si>
  <si>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109c</t>
  </si>
  <si>
    <t>V ústavní a ochranné výchově</t>
  </si>
  <si>
    <t>Ve výkonu vazby nebo výkonu trestu odnětí svobody</t>
  </si>
  <si>
    <t>soudem</t>
  </si>
  <si>
    <t>omezení rodičovské zodpovědnosti</t>
  </si>
  <si>
    <t>zbavení rodičovské zodpovědnosti</t>
  </si>
  <si>
    <t>pozastavení rodičovské zodpovědnosti</t>
  </si>
  <si>
    <t>napomenutí</t>
  </si>
  <si>
    <t>dohled</t>
  </si>
  <si>
    <t>nařízení ústavní výchovy</t>
  </si>
  <si>
    <t>zrušení ústavní výchovy</t>
  </si>
  <si>
    <t>určení nezájmu rodičů o dítě</t>
  </si>
  <si>
    <t>z toho</t>
  </si>
  <si>
    <t>soudem vyhověno</t>
  </si>
  <si>
    <t>soudem zamítnuto</t>
  </si>
  <si>
    <t>prodloužení ústavní výchovy</t>
  </si>
  <si>
    <t>prodloužení ochranné výchovy</t>
  </si>
  <si>
    <t>upuštění od výkonu ochranné výchovy</t>
  </si>
  <si>
    <t>propuštění z ochranné výchovy</t>
  </si>
  <si>
    <t>určení otcovství</t>
  </si>
  <si>
    <t>Podané návrhy (podněty) soudu na</t>
  </si>
  <si>
    <t>Přijetí souhlasu rodičů k osvojení</t>
  </si>
  <si>
    <t>Počet případů</t>
  </si>
  <si>
    <t>Výchovná opatření</t>
  </si>
  <si>
    <t>omezení</t>
  </si>
  <si>
    <t>112a</t>
  </si>
  <si>
    <t>112b</t>
  </si>
  <si>
    <t>112c</t>
  </si>
  <si>
    <t>112d</t>
  </si>
  <si>
    <t>112e</t>
  </si>
  <si>
    <t>112f</t>
  </si>
  <si>
    <t>Rozhodnutí o povinnosti využít pomoci poradenského zařízení</t>
  </si>
  <si>
    <t>Pomoc dětem ve zvláštních případech</t>
  </si>
  <si>
    <t>Zajišťování návratu dětí z ciziny</t>
  </si>
  <si>
    <t>IX. Poradenská a výchovná činnost</t>
  </si>
  <si>
    <t>113a</t>
  </si>
  <si>
    <t>Počet zařízení</t>
  </si>
  <si>
    <t>Zařízení odbor.poradenství pro péči o děti</t>
  </si>
  <si>
    <t>Zařízení sociálně výchovné činnosti</t>
  </si>
  <si>
    <t>Zařízení pro děti vyžadující okamžitou pomoc</t>
  </si>
  <si>
    <t>Výchovně rekreační tábory</t>
  </si>
  <si>
    <t>Zařízení pro výkon PP</t>
  </si>
  <si>
    <t>rodič</t>
  </si>
  <si>
    <t>člen rodiny</t>
  </si>
  <si>
    <t>jiná osoba</t>
  </si>
  <si>
    <t>základní</t>
  </si>
  <si>
    <t>SS sociálně právní</t>
  </si>
  <si>
    <t>jiné střední</t>
  </si>
  <si>
    <t>jiné vyšší odborné</t>
  </si>
  <si>
    <t>vysokoškolské</t>
  </si>
  <si>
    <t>Vzdělání zaměstnanců</t>
  </si>
  <si>
    <t>Zneužívání dítěte k fyzickým pracím (§28 odst.1f) zákona o přestupcích)</t>
  </si>
  <si>
    <t>z toho živých případů</t>
  </si>
  <si>
    <t>89a</t>
  </si>
  <si>
    <t>89b</t>
  </si>
  <si>
    <t xml:space="preserve">Pěstounská péče </t>
  </si>
  <si>
    <t>k 1. 1. sledovaného roku</t>
  </si>
  <si>
    <t>OSPOD sleduje děti</t>
  </si>
  <si>
    <t>109d</t>
  </si>
  <si>
    <t>z toho majetkovým opatrovníkem</t>
  </si>
  <si>
    <t>Jednání u jiných institucí, ve kterých sociální pracovníci zastupovali nezletilé dítě</t>
  </si>
  <si>
    <t>Vykonané návštěvy sociálních pracovníků v rodině</t>
  </si>
  <si>
    <t>v rámci OSPOD</t>
  </si>
  <si>
    <t>mimo OSPOD</t>
  </si>
  <si>
    <t>OSPOD</t>
  </si>
  <si>
    <t>osvojení</t>
  </si>
  <si>
    <t>73a</t>
  </si>
  <si>
    <t>84a</t>
  </si>
  <si>
    <t>Pěstounská péče</t>
  </si>
  <si>
    <t>D. Žadatelé o náhradní rodinnou péči</t>
  </si>
  <si>
    <t>7 a více</t>
  </si>
  <si>
    <t>Počet rodin</t>
  </si>
  <si>
    <t>99c</t>
  </si>
  <si>
    <t>V péči jiných fyzických osob než rodičů</t>
  </si>
  <si>
    <t>přeměna ochranné výchovy v ústavní výchovu</t>
  </si>
  <si>
    <t>178a</t>
  </si>
  <si>
    <t>179a</t>
  </si>
  <si>
    <t>180a</t>
  </si>
  <si>
    <t>XIII. Děti s nařízenou ústavní výchovou nebo uloženou ochrannou výchovou umístěné v ústavních zařízeních</t>
  </si>
  <si>
    <t>umístění do NRP</t>
  </si>
  <si>
    <t>návratu do původní rodiny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</si>
  <si>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</si>
  <si>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</si>
  <si>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</si>
  <si>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</si>
  <si>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</si>
  <si>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</si>
  <si>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</si>
  <si>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</si>
  <si>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</si>
  <si>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 xml:space="preserve">Nahlášeno případů </t>
  </si>
  <si>
    <t xml:space="preserve">z toho </t>
  </si>
  <si>
    <t>do 1 roku</t>
  </si>
  <si>
    <t>od 1 roku do 3 let</t>
  </si>
  <si>
    <t>od 3 do 6 let</t>
  </si>
  <si>
    <t>od 6 do 15 let</t>
  </si>
  <si>
    <t>od 15 do 18 let</t>
  </si>
  <si>
    <t>Oznamovatel</t>
  </si>
  <si>
    <t>matka</t>
  </si>
  <si>
    <t>otec</t>
  </si>
  <si>
    <t>dítě samo</t>
  </si>
  <si>
    <t>sourozenec</t>
  </si>
  <si>
    <t>jiný příbuzný</t>
  </si>
  <si>
    <t>cizí osoba</t>
  </si>
  <si>
    <t>zdrav. zařízení</t>
  </si>
  <si>
    <t>škola</t>
  </si>
  <si>
    <t>policie</t>
  </si>
  <si>
    <t>NNO</t>
  </si>
  <si>
    <t xml:space="preserve">anonym </t>
  </si>
  <si>
    <t xml:space="preserve">jiný </t>
  </si>
  <si>
    <t>Sociální prostředí dítěte</t>
  </si>
  <si>
    <t>úplná rodina</t>
  </si>
  <si>
    <t>neúplná rodina bez matky</t>
  </si>
  <si>
    <t>neúplná rodina bez otce</t>
  </si>
  <si>
    <t>doplněná rodina o matku</t>
  </si>
  <si>
    <t>doplněná rodina o otce</t>
  </si>
  <si>
    <t>náhradní rodina</t>
  </si>
  <si>
    <t>ústavní péče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</si>
  <si>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</si>
  <si>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</si>
  <si>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</si>
  <si>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</si>
  <si>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umístění dítěte do ÚV</t>
  </si>
  <si>
    <t>umístění dítěte do NRP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</si>
  <si>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</si>
  <si>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</si>
  <si>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</si>
  <si>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</si>
  <si>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</si>
  <si>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Zneužívající nebo týrající osoba</t>
  </si>
  <si>
    <t xml:space="preserve">oba rodiče </t>
  </si>
  <si>
    <t>partner matky</t>
  </si>
  <si>
    <t>partnerka otce</t>
  </si>
  <si>
    <t>prarodič</t>
  </si>
  <si>
    <t>nevlastní sourozenec</t>
  </si>
  <si>
    <t>sankce v přestupk. řízení</t>
  </si>
  <si>
    <t>podnět na zahájení TS</t>
  </si>
  <si>
    <t>zahájeno TS</t>
  </si>
  <si>
    <t>odloženo TS</t>
  </si>
  <si>
    <t xml:space="preserve">odsouzení </t>
  </si>
  <si>
    <t>jiná zodpovědná osoba (učitel, vychovatel)</t>
  </si>
  <si>
    <t>181a</t>
  </si>
  <si>
    <t>Popis chyby</t>
  </si>
  <si>
    <t>Řádek 71: Sloupec 4 by měl být roven nebo menší než sloupec 3.</t>
  </si>
  <si>
    <t>Řádek 73: Sloupec 2 musí být roven nebo menší než sloupec 1.</t>
  </si>
  <si>
    <t>Řádek 73a: Sloupec 2 musí být roven nebo menší než sloupec 1.</t>
  </si>
  <si>
    <t>Řádek 74: Sloupec 2 musí být roven nebo menší než sloupec 1.</t>
  </si>
  <si>
    <t>Řádek 77: Sloupec 2 musí být roven nebo menší než sloupec 1.</t>
  </si>
  <si>
    <t>Řádek 78: Sloupec 2 musí být roven nebo menší než sloupec 1.</t>
  </si>
  <si>
    <t>Řádek 79: Sloupec 4 musí být roven nebo vetší než sloupec 5.</t>
  </si>
  <si>
    <t>Řádek 79: Sloupec 2 musí být roven nebo vetší než sloupec 3.</t>
  </si>
  <si>
    <t>Řádek 79: Sloupec 1 se musí rovnat součtu sloupců 2 a 4.</t>
  </si>
  <si>
    <t>90a</t>
  </si>
  <si>
    <t>Řádek 81: Součet sl. 2 a 4 musí být roven sl. 1.</t>
  </si>
  <si>
    <t>Řádek 82: Sloupec 4 musí být roven sloupci 1.</t>
  </si>
  <si>
    <t>Řádek 83: Součet sl. 2 a 4 musí být roven sl. 1.</t>
  </si>
  <si>
    <t>Řádek 84: Součet sl. 2 a 4 musí být roven sl. 1.</t>
  </si>
  <si>
    <t>z toho zrušená na návrh (podnět)</t>
  </si>
  <si>
    <t>Řádek 90: Součet sloupců 1 a 2 mínus sloupec 3 musí být roven sloupci 4.</t>
  </si>
  <si>
    <t>O něž ve věznici pečuje odsouzená nebo obviněná žena</t>
  </si>
  <si>
    <t>Řádek 109a musí být roven nebo menší než ř. 109.</t>
  </si>
  <si>
    <t xml:space="preserve">Součet řádků 106d a 106e by se měl rovnat řádku 106c. </t>
  </si>
  <si>
    <t>Zřizovatel</t>
  </si>
  <si>
    <t>obec</t>
  </si>
  <si>
    <t xml:space="preserve">Součet řádků 112b, 112c, 112d by měl být roven nebo menší než řádek 112a. </t>
  </si>
  <si>
    <t>péče budoucích osvojitelů (§ 19, odst.písm.1a) zákona  o SPOD)</t>
  </si>
  <si>
    <t>péče budoucích pěstounů (§ 19, odst.písm. 1b) zákona o SPOD)</t>
  </si>
  <si>
    <t>Děti s nařízenou ústavní výchovou a uloženou ochrannou výchovou,           které nebyly umístěny do ústavní péče</t>
  </si>
  <si>
    <t>děti do 15 let</t>
  </si>
  <si>
    <t>Řádek 118: Součet sloupců 4, 5 a 6 se musí rovnat sloupci 1.</t>
  </si>
  <si>
    <t>Řádek 173: Součet sloupců 2, 3 a 4 se musí rovnat sloupci 1.</t>
  </si>
  <si>
    <t>Řádek 174: Součet sloupců 2, 3 a 4 se musí rovnat sloupci 1.</t>
  </si>
  <si>
    <t>Řádek 175: Součet sloupců 2, 3 a 4 se musí rovnat sloupci 1.</t>
  </si>
  <si>
    <t>Řádek 176: Součet sloupců 2, 3 a 4 se musí rovnat sloupci 1.</t>
  </si>
  <si>
    <t>Počet klientů  /  účastníků</t>
  </si>
  <si>
    <t>Při vyplňování tabulky nutno dodržet tyto vztahy:</t>
  </si>
  <si>
    <t>celkem k 31. 12. sledovaného roku</t>
  </si>
  <si>
    <t>Počet dětí svěřených do pěstounské péče v rodině</t>
  </si>
  <si>
    <t>Počet evidovaných</t>
  </si>
  <si>
    <t>Řádek 88: Součet sloupců 1 až 6 musí být roven řádku 79, sl. 1.</t>
  </si>
  <si>
    <t>Spis předán jinému ObÚ</t>
  </si>
  <si>
    <t>podaných za sledovaný rok</t>
  </si>
  <si>
    <t>Vaše poznámky a připomínky:</t>
  </si>
  <si>
    <t>89c</t>
  </si>
  <si>
    <t>89d</t>
  </si>
  <si>
    <t>C. Počet pěstounských rodin vzhledem k počtu dětí</t>
  </si>
  <si>
    <t>112h</t>
  </si>
  <si>
    <t>Počet intervencí</t>
  </si>
  <si>
    <t>3a</t>
  </si>
  <si>
    <t>těhotenství</t>
  </si>
  <si>
    <t>155a</t>
  </si>
  <si>
    <t>právnická osoba</t>
  </si>
  <si>
    <t>Pachatel přestupku nebo jiného správního deliktu</t>
  </si>
  <si>
    <t>podnikající FO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</si>
  <si>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</si>
  <si>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</si>
  <si>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</si>
  <si>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>176a</t>
  </si>
  <si>
    <t>176b</t>
  </si>
  <si>
    <t>176c</t>
  </si>
  <si>
    <t>176d</t>
  </si>
  <si>
    <t>176e</t>
  </si>
  <si>
    <t>176f</t>
  </si>
  <si>
    <t>176g</t>
  </si>
  <si>
    <t>176h</t>
  </si>
  <si>
    <t>176i</t>
  </si>
  <si>
    <t xml:space="preserve">                                            a</t>
  </si>
  <si>
    <t>Pořádkové pokuty podle § 53 odst. 5 zákona č. 359/1999 Sb. (dále jen ZSPOD)</t>
  </si>
  <si>
    <t>z toho pěstounská péče na přechodnou dobu</t>
  </si>
  <si>
    <t>Řádek 72: Sloupec 4 by měl být roven nebo menší než sloupec 3.</t>
  </si>
  <si>
    <r>
      <t>Řádek 172: Součet sloupců 2 až 6 se musí rovnat sloupci 1</t>
    </r>
    <r>
      <rPr>
        <sz val="9"/>
        <rFont val="Times New Roman CE"/>
        <family val="1"/>
      </rPr>
      <t>.</t>
    </r>
  </si>
  <si>
    <t>176j</t>
  </si>
  <si>
    <t>Řádek 172: Součet sloupců 2 až 6 se musí rovnat sloupci 1.</t>
  </si>
  <si>
    <t>Řádek 176j: Součet sloupců 2 až 6 se musí rovnat sloupci 1.</t>
  </si>
  <si>
    <t>Přestupek podle § 59 odst. 1 písm. d) ZSPOD a jiný správní delikt podle § 59f odst. 1 písm. b) ZSPOD</t>
  </si>
  <si>
    <t>Přestupek podle § 59 odst. 1 písm. e) ZSPOD</t>
  </si>
  <si>
    <t>Přestupek podle § 59 odst. 1 písm. f) ZSPOD</t>
  </si>
  <si>
    <t>Přestupek podle § 59 odst. 1 písm. h) ZSPOD</t>
  </si>
  <si>
    <t>Přestupek podle § 59 odst. 1 písm. g) ZSPOD</t>
  </si>
  <si>
    <t>Přestupek podle § 59a odst. 1 písm. a) ZSPOD</t>
  </si>
  <si>
    <t>Přestupek podle § 59 odst. 1 písm. i) ZSPOD</t>
  </si>
  <si>
    <t>Přestupek podle § 59a odst. 1 písm. b) ZSPOD</t>
  </si>
  <si>
    <t>Přestupek podle § 59b odst. 1 písm. b) ZSPOD a jiný správní delikt podle § 59g odst. 1 písm. b) ZSPOD</t>
  </si>
  <si>
    <t>Přestupek podle § 59e odst. 1 ZSPOD a jiný správní delikt podle § 59k odst. 1</t>
  </si>
  <si>
    <t>Správní delikt podle § 59j odst. 1 ZSPOD</t>
  </si>
  <si>
    <t>Přestupek podle § 59d odst. 1 ZSPOD a jiný správní delikt podle § 59i odst. 1 ZSPOD</t>
  </si>
  <si>
    <t>Přestupek podle § 59c odst. 1 ZSPOD a jiný správní delikt podle § 59h odst. 1ZSPOD</t>
  </si>
  <si>
    <t>Přestupek podle § 59b odst. 1 písm. c) ZSPOD a jiný správní delikt podle § 59g odst. 1 písm. c) ZSPOD</t>
  </si>
  <si>
    <t>Přestupek podle § 59b odst. 1 písm. a) ZSPOD a jiný správní delikt podle § 59g odst. 1 písm. a) ZSPOD</t>
  </si>
  <si>
    <t>z toho do 15 roků</t>
  </si>
  <si>
    <t>vydání předběžného opatření podle § 76a OSŘ celkem</t>
  </si>
  <si>
    <t>Kapacita zařízení</t>
  </si>
  <si>
    <t>Počet případů rodin zaevidovaných                za sledovaný rok</t>
  </si>
  <si>
    <t>Žadatelé podle § 78 zákona o rodině</t>
  </si>
  <si>
    <t>Počet zaměstnanců celkem</t>
  </si>
  <si>
    <t>84b</t>
  </si>
  <si>
    <t>Počet ústních jednání v řízení o přestupku proti mladistvému</t>
  </si>
  <si>
    <t>110a</t>
  </si>
  <si>
    <t>Počet jednání u orgánů činných v trestním řízení, kterých se sociální pracovníci zúčastnili jako přibrané oso</t>
  </si>
  <si>
    <t>by</t>
  </si>
  <si>
    <t>Počet jednání u orgánů činných v trestním řízení, kterých se sociální pracovníci zúčastnili jako přibrané osoby</t>
  </si>
  <si>
    <t>110b</t>
  </si>
  <si>
    <t>z toho rozhodnutí uložená v případě, že rodiče nejsou schopni řešit problémy spojené s výchovou dítěte</t>
  </si>
  <si>
    <t>Rozhodnutí o odmítnutí žádosti o nahlédnutí do spisové dokumentace</t>
  </si>
  <si>
    <t>Řádek 117: Součet sloupců 4, 5 a 6 se musí rovnat sloupci 1</t>
  </si>
  <si>
    <t>Řádek 116: Součet sloupců 4, 5 a 6 se musí rovnat sloupci 1</t>
  </si>
  <si>
    <t xml:space="preserve">Řádek 115: Součet sloupců 4, 5 a 6 se musí rovnat sloupci 1. </t>
  </si>
  <si>
    <r>
      <t>Řádek 114: Součet sloupců 4, 5 a 6 se musí rovnat sloupci 1.</t>
    </r>
    <r>
      <rPr>
        <sz val="9"/>
        <color indexed="10"/>
        <rFont val="Times New Roman CE"/>
        <family val="1"/>
      </rPr>
      <t xml:space="preserve"> </t>
    </r>
  </si>
  <si>
    <t>obecním úřadem</t>
  </si>
  <si>
    <t>nezjištěno</t>
  </si>
  <si>
    <t>126a</t>
  </si>
  <si>
    <t>I. Počty případů evidovaných orgánem sociálně-právní ochrany dětí</t>
  </si>
  <si>
    <t>IV. Klienti řešení kurátorem pro mládež</t>
  </si>
  <si>
    <t>B. Pěstounské rodiny</t>
  </si>
  <si>
    <t>VIII. B Rozhodovací činnost obecního úřadu</t>
  </si>
  <si>
    <t>112j</t>
  </si>
  <si>
    <t>112k</t>
  </si>
  <si>
    <t>112i</t>
  </si>
  <si>
    <t>Počet případů k 31.12.</t>
  </si>
  <si>
    <t>Řádek 84b: Sloupec 1 musí být roven sloupci 2.</t>
  </si>
  <si>
    <t>Řádek 85: Součet sl. 2 a 4 musí být roven sl. 1</t>
  </si>
  <si>
    <t>Řádek 89 již v excelovské verzi obsahuje předdefinované součty.</t>
  </si>
  <si>
    <t>Uložená výchovná opatření mladistvým</t>
  </si>
  <si>
    <t>166a</t>
  </si>
  <si>
    <t>Vykonané návštěvy rodičů dítěte, kterému byla nařízena ústavní výchova nebo uložena ochranná výchova</t>
  </si>
  <si>
    <t>Vykonané návštěvy sociálních pracovníků - jinde</t>
  </si>
  <si>
    <t>99d</t>
  </si>
  <si>
    <t>99e</t>
  </si>
  <si>
    <t>99f</t>
  </si>
  <si>
    <t>99g</t>
  </si>
  <si>
    <t>Děti, nad jejichž výchovou byl stanoven dohled</t>
  </si>
  <si>
    <t>VII. Sledování výchovy a výkonu dohledu, návštěvy</t>
  </si>
  <si>
    <t>kraj</t>
  </si>
  <si>
    <t>PO nebo FO pověřená k výkonu SPO</t>
  </si>
  <si>
    <t>CELKEM</t>
  </si>
  <si>
    <t>123a</t>
  </si>
  <si>
    <t>XII. Počet zaměstnanců orgánu sociálně-právní ochrany dětí k 31. 12.</t>
  </si>
  <si>
    <t>XI.B Přestupky a jiné správní delikty</t>
  </si>
  <si>
    <t>Sloupec 1: Řádek 181a musí být roven nebo menší než ř. 181.</t>
  </si>
  <si>
    <t>Sloupec 1: Součet řádků 177 až 180a se rovná řádku 181.</t>
  </si>
  <si>
    <t xml:space="preserve">   z toho cizinec s hlášeným pobytem na území ČR</t>
  </si>
  <si>
    <t>z toho kurátoři pro mládež</t>
  </si>
  <si>
    <t>zletilosti</t>
  </si>
  <si>
    <t>Počet případů domácího násilí, kterého jsou přítomny nezletilé děti a které jsou řešeny OSPOD</t>
  </si>
  <si>
    <t>Počet soudních jednání, kterých se zúčastnili pracovníci OSPOD</t>
  </si>
  <si>
    <t>z toho počet případů s rozhodnutím o vykázání ze společného obydlí</t>
  </si>
  <si>
    <t>111a</t>
  </si>
  <si>
    <t>111b</t>
  </si>
  <si>
    <t>Děti s nařízenou ÚV</t>
  </si>
  <si>
    <t>Děti s uloženou OV</t>
  </si>
  <si>
    <t>Počet dětí k 1.1. sledovaného roku</t>
  </si>
  <si>
    <t>Počet umístěných dětí ve sledovaném roce</t>
  </si>
  <si>
    <t>Počet dětí k 31.12. sledovaného roku</t>
  </si>
  <si>
    <t>118a</t>
  </si>
  <si>
    <t>Řádek 118a: Součet sloupců 4, 5 a 6 se musí rovnat sloupci 1.</t>
  </si>
  <si>
    <t>z toho SOS dětské vesničky</t>
  </si>
  <si>
    <t>Orgán sociálně-právní ochrany ustanoven opatrovníkem podle § 45 odst.2 TŘ</t>
  </si>
  <si>
    <t xml:space="preserve">Orgán sociálně-právní ochrany ustanoven opatrovníkem </t>
  </si>
  <si>
    <t>X. A Zařízení sociálně-právní ochrany k 31.12.</t>
  </si>
  <si>
    <t>vyšší odborné - sociálně-právní</t>
  </si>
  <si>
    <t>vysokoškolské - sociálně-právní</t>
  </si>
  <si>
    <t>ostatní</t>
  </si>
  <si>
    <t>5a</t>
  </si>
  <si>
    <t>První kontakt     s dítětem za sledovaný rok</t>
  </si>
  <si>
    <t>Řádek 72: Součet sl. 1 a 2 se rovná sl. 3</t>
  </si>
  <si>
    <r>
      <t xml:space="preserve">Do ř. 72 sl. 1 se uvede údaj z ř. 72 sl. 4 ("živé případy") </t>
    </r>
    <r>
      <rPr>
        <b/>
        <sz val="9"/>
        <rFont val="Times New Roman"/>
        <family val="1"/>
      </rPr>
      <t>z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předchozího roku</t>
    </r>
    <r>
      <rPr>
        <sz val="9"/>
        <rFont val="Times New Roman"/>
        <family val="1"/>
      </rPr>
      <t>.</t>
    </r>
  </si>
  <si>
    <t>z ř. 123a zdravotně postižených</t>
  </si>
  <si>
    <t>z ř. 123a</t>
  </si>
  <si>
    <t>jednorázově</t>
  </si>
  <si>
    <t>opakovaně</t>
  </si>
  <si>
    <t>II. Umísťování dětí do náhradní rodinné péče a rozhodování o poručenství dětí</t>
  </si>
  <si>
    <t>Ve sledovaném roce byl dítěti ustanoven poručník podle § 78 ZR</t>
  </si>
  <si>
    <t>78a</t>
  </si>
  <si>
    <t>z toho ustanoven poručníkem OSPOD podle § 79 odst. 3 ZR</t>
  </si>
  <si>
    <t>Řádek 78a: Sloupec 2 musí být roven nebo menší než sloupec 1.</t>
  </si>
  <si>
    <t>Návrh na ochrannou výchovu</t>
  </si>
  <si>
    <t>Řádek 87: Součet sl. 2 a 4 musí být roven sl. 1</t>
  </si>
  <si>
    <t>Řádek 84a: Sloupec 1 musí být roven sloupci 4</t>
  </si>
  <si>
    <t>Poručenství s osobní péčí poručníka</t>
  </si>
  <si>
    <t>Výchova jiné fyzické osoby než rodiče</t>
  </si>
  <si>
    <t>A. Pěstounská péče, osobní péče poručníka, výchova jiné fyzické osoby než rodiče</t>
  </si>
  <si>
    <t>Žadatelé podle § 45 zákona o rodině</t>
  </si>
  <si>
    <t>Sloupec 1: řádek 96 se rovná součtu řádků 91, 92, 94 a 95 (vyjma ř. 91a)</t>
  </si>
  <si>
    <t>Sloupec 2: řádek 96 se rovná součtu řádků 91, 92, 94 a 95 (vyjma ř. 91a)</t>
  </si>
  <si>
    <t>Sloupec 3: řádek 96 se rovná součtu řádků 91, 92, 94 a 95 (vyjma ř. 91a)</t>
  </si>
  <si>
    <t>Sloupec 4: řádek 96 se rovná součtu řádků 91, 92, 94 a 95 (vyjma ř. 91a)</t>
  </si>
  <si>
    <t>Sloupec 5: řádek 96 se rovná součtu řádků 92, 94 a 95</t>
  </si>
  <si>
    <t>Sloupec 6: řádek 96 se rovná součtu řádků 92, 94 a 95</t>
  </si>
  <si>
    <t>Sloupec 7: řádek 96 se rovná součtu řádků 91, 92, 94 a 95 (vyjma ř. 91a)</t>
  </si>
  <si>
    <t>zanedbání povinné výživy (§ 196 TZ)</t>
  </si>
  <si>
    <t>ohrožování výchovy dítěte (§ 201 TZ)</t>
  </si>
  <si>
    <t>ublížení na zdraví (§ 145 až § 148 TZ)</t>
  </si>
  <si>
    <t>111c</t>
  </si>
  <si>
    <t>Zásahy zaměstnanců OSPOD v rámci pracovní pohotovosti</t>
  </si>
  <si>
    <t>XI.A Týrané, zneužívané a zanedbávané děti</t>
  </si>
  <si>
    <t>zanedbávání dětí</t>
  </si>
  <si>
    <t>umístění dítěte do ZDVOP nebo jiného zařízení</t>
  </si>
  <si>
    <t>1) součet sloupců 1, 3, 5, 7 a 9 a 11 se musí rovnat sl. 13</t>
  </si>
  <si>
    <t>XI.A Pokračování oddílu - Týrané, zneužívané a zanedbávané děti</t>
  </si>
  <si>
    <t>Sloupec 7 obsahuje v elektronické formě výkazu (Excel) již předdefinovaný součet</t>
  </si>
  <si>
    <t>zastaveno TS</t>
  </si>
  <si>
    <t xml:space="preserve">Postih zneužívající, týrající nebo zanedbávající osoby </t>
  </si>
  <si>
    <t>Přepočtené úvazky zaměstnanců OSPOD</t>
  </si>
  <si>
    <t>Děti umístěné v zařízení pro děti vyžadující okamžitou pomoc na základě rozhodnutí soudu</t>
  </si>
  <si>
    <t>183a</t>
  </si>
  <si>
    <t>183b</t>
  </si>
  <si>
    <t>5b</t>
  </si>
  <si>
    <t>Řádek 173: Součet sloupců 2 až 4 se musí rovnat sloupci 1.</t>
  </si>
  <si>
    <t>Řádek 174: Součet sloupců 2 až 4 se musí rovnat sloupci 1.</t>
  </si>
  <si>
    <t>Řádek 175: Součet sloupců 2 až 4 se musí rovnat sloupci 1.</t>
  </si>
  <si>
    <t>Řádek 176: Součet sloupců 2 až 4 se musí rovnat sloupci 1.</t>
  </si>
  <si>
    <t>Řádek 176a: Součet sloupců 2 až 4 se musí rovnat sloupci 1.</t>
  </si>
  <si>
    <t>Řádek 176b: Součet sloupců 2 až 4 se musí rovnat sloupci 1.</t>
  </si>
  <si>
    <t>Řádek 176c: Součet sloupců 2 až 4 se musí rovnat sloupci 1.</t>
  </si>
  <si>
    <t>Řádek 176d: Součet sloupců 4 až 6 se musí rovnat sloupci 1.</t>
  </si>
  <si>
    <t>Řádek 176e: Součet sloupců 4 až 6 se musí rovnat sloupci 1.</t>
  </si>
  <si>
    <t>Řádek 176f: Součet sloupců 4 až 6 se musí rovnat sloupci 1.</t>
  </si>
  <si>
    <t>Řádek 176g: Součet sloupců 4 až 6 se musí rovnat sloupci 1.</t>
  </si>
  <si>
    <t>Řádek 176h: Součet sloupců 4 až 6 se musí rovnat sloupci 1.</t>
  </si>
  <si>
    <t>Řádek 176i: Součet sloupců 4 až 6 se musí rovnat sloupci 1.</t>
  </si>
  <si>
    <t>Počet dětí, u kterých byla ve sledovaném roce změněna ÚV na OV a naopak</t>
  </si>
  <si>
    <t>Počet dětí, u nichž byla ve sledovaném roce ukončena ÚV, OV nebo umístění v zařízení pro děti vyžadující okamžitou pomoc z důvodu</t>
  </si>
  <si>
    <t>Řádek 182: Sloupec 1 + sloupec 2 - (sloupce 3 + 4 + 5 + 5a + 5b) = sloupec 6</t>
  </si>
  <si>
    <t>Řádek 183b: Sloupec 1 + sloupec 2 - (sloupce 3 + 4 + 5 + 5a) = sloupec 6</t>
  </si>
  <si>
    <t>Řádek 183: Sloupec 1 + sloupec 2 - (sloupce 3 + 4 + 5 + 5a + 5b) = sloupec 6</t>
  </si>
  <si>
    <t>Zánik pěstounské péče, poručenství nebo svěření dítěte do výchovy jiné fyzické osoby než rodiče</t>
  </si>
  <si>
    <t>výchovy jiných fyzických osob než rodičů (§45, odst.1 ZR)</t>
  </si>
  <si>
    <t>169a</t>
  </si>
  <si>
    <t>Sloupec 2: Součet řádků 177 až 180a se rovná řádku 181.</t>
  </si>
  <si>
    <t>Sloupec 3: Součet řádků 177 až 180a se rovná řádku 181.</t>
  </si>
  <si>
    <t>Řádek 89a: Součet sloupců 1, 2 mínus součet sloupců 6, 7, 8, 9 a 10 se musí rovnat sloupci 4.</t>
  </si>
  <si>
    <t>Řádek 89c: Součet sloupců 1, 2 mínus součet sloupců 6, 7, 8, 9 a 10 se musí rovnat sloupci 4.</t>
  </si>
  <si>
    <t>Řádek 89d: Součet sloupců 1, 2 mínus součet sloupců 6, 7, 8, 9 a 10 se musí rovnat sloupci 4.</t>
  </si>
  <si>
    <t>Řádek 86: Součet sl. 2 a 4 musí být roven sl. 1</t>
  </si>
  <si>
    <t>o výkonu sociálně-právní ochrany dětí</t>
  </si>
  <si>
    <t>nevyřízených     k                           31.12.</t>
  </si>
  <si>
    <t>3) součet řádků 119 až 123 se musí rovnat součtu řádků 127 až 138 v jednotlivých sloupcích</t>
  </si>
  <si>
    <t>Číslo řádků</t>
  </si>
  <si>
    <t>Počet</t>
  </si>
  <si>
    <t>Počet akcí zajišťovaných pověřenými osobami</t>
  </si>
  <si>
    <t>poradenství podle § 11 odst. 1 písm. a) a b) ZSPOD</t>
  </si>
  <si>
    <t>poradenství v souvislosti s osvojením nebo pěstounskou péčí podle § 11 odst. 1 písm. d) ZSPOD</t>
  </si>
  <si>
    <t>poradenství v souvislosti s nárokem dítěte na výživné podle § 11 odst. 1 písm. e) ZSPOD</t>
  </si>
  <si>
    <t>přednášek a kurzů podle § 11 odst. 1 písm. c) ZSPOD</t>
  </si>
  <si>
    <t>Poradenská činnost</t>
  </si>
  <si>
    <t>Příprava budoucích osvojitelů a pěstounů</t>
  </si>
  <si>
    <t>Podané podněty (oznámení) policii  na</t>
  </si>
  <si>
    <t>podmíněné propuštění mimo výchovné zařízení při uložené ochranné výchově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</si>
</sst>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€-2]\ #\ ##,000_);[Red]\([$€-2]\ #\ ##,000\)"/>
    <numFmt numFmtId="169" formatCode="[$-405]d\.\ mmmm\ yyyy"/>
  </numFmts>
  <fonts count="74">
    <font>
      <sz val="10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sz val="8"/>
      <name val="Times New Roman CE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name val="Arial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10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Arial CE"/>
      <family val="0"/>
    </font>
    <font>
      <sz val="9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sz val="14"/>
      <name val="Arial CE"/>
      <family val="2"/>
    </font>
    <font>
      <b/>
      <i/>
      <sz val="11"/>
      <name val="Arial"/>
      <family val="2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name val="Arial CE"/>
      <family val="0"/>
    </font>
    <font>
      <b/>
      <sz val="14"/>
      <name val="Times New Roman CE"/>
      <family val="1"/>
    </font>
    <font>
      <b/>
      <sz val="16"/>
      <name val="Times New Roman"/>
      <family val="1"/>
    </font>
    <font>
      <sz val="16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Arial CE"/>
      <family val="0"/>
    </font>
    <font>
      <b/>
      <sz val="11"/>
      <name val="Times New Roman"/>
      <family val="1"/>
    </font>
    <font>
      <b/>
      <sz val="11"/>
      <color indexed="8"/>
      <name val="Arial CE"/>
      <family val="0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4" borderId="8" applyNumberFormat="0" applyAlignment="0" applyProtection="0"/>
    <xf numFmtId="0" fontId="71" fillId="25" borderId="8" applyNumberFormat="0" applyAlignment="0" applyProtection="0"/>
    <xf numFmtId="0" fontId="72" fillId="25" borderId="9" applyNumberFormat="0" applyAlignment="0" applyProtection="0"/>
    <xf numFmtId="0" fontId="73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</cellStyleXfs>
  <cellXfs count="808">
    <xf numFmtId="0" fontId="0" fillId="0" borderId="0" xfId="0" applyAlignment="1">
      <alignment/>
    </xf>
    <xf numFmtId="0" fontId="3" fillId="32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2" borderId="0" xfId="0" applyFont="1" applyFill="1" applyAlignment="1" applyProtection="1">
      <alignment vertical="center"/>
      <protection/>
    </xf>
    <xf numFmtId="0" fontId="1" fillId="32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vertical="top"/>
      <protection/>
    </xf>
    <xf numFmtId="0" fontId="2" fillId="32" borderId="0" xfId="0" applyFont="1" applyFill="1" applyAlignment="1" applyProtection="1">
      <alignment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left" vertical="center" wrapText="1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32" borderId="13" xfId="0" applyFont="1" applyFill="1" applyBorder="1" applyAlignment="1" applyProtection="1">
      <alignment horizontal="left" vertical="center"/>
      <protection/>
    </xf>
    <xf numFmtId="0" fontId="4" fillId="32" borderId="14" xfId="0" applyFont="1" applyFill="1" applyBorder="1" applyAlignment="1" applyProtection="1">
      <alignment horizontal="left" vertical="center"/>
      <protection/>
    </xf>
    <xf numFmtId="0" fontId="4" fillId="32" borderId="12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0" fontId="3" fillId="32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3" fillId="32" borderId="10" xfId="0" applyFont="1" applyFill="1" applyBorder="1" applyAlignment="1" applyProtection="1">
      <alignment horizontal="left" vertical="center"/>
      <protection/>
    </xf>
    <xf numFmtId="0" fontId="3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 applyProtection="1">
      <alignment horizontal="left" vertical="center"/>
      <protection/>
    </xf>
    <xf numFmtId="0" fontId="2" fillId="32" borderId="0" xfId="0" applyFont="1" applyFill="1" applyAlignment="1" applyProtection="1">
      <alignment horizontal="left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2" borderId="18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horizontal="left" vertical="center"/>
      <protection/>
    </xf>
    <xf numFmtId="0" fontId="6" fillId="32" borderId="0" xfId="0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3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1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center"/>
    </xf>
    <xf numFmtId="0" fontId="10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Border="1" applyAlignment="1" applyProtection="1">
      <alignment horizontal="center" wrapText="1"/>
      <protection/>
    </xf>
    <xf numFmtId="0" fontId="0" fillId="32" borderId="0" xfId="0" applyFill="1" applyBorder="1" applyAlignment="1" applyProtection="1">
      <alignment horizontal="center" wrapText="1"/>
      <protection/>
    </xf>
    <xf numFmtId="0" fontId="3" fillId="32" borderId="0" xfId="0" applyFont="1" applyFill="1" applyBorder="1" applyAlignment="1" applyProtection="1">
      <alignment wrapText="1"/>
      <protection/>
    </xf>
    <xf numFmtId="0" fontId="1" fillId="32" borderId="0" xfId="0" applyFont="1" applyFill="1" applyBorder="1" applyAlignment="1" applyProtection="1">
      <alignment horizontal="center" vertical="center"/>
      <protection/>
    </xf>
    <xf numFmtId="0" fontId="15" fillId="32" borderId="10" xfId="0" applyFont="1" applyFill="1" applyBorder="1" applyAlignment="1" applyProtection="1">
      <alignment horizontal="center" vertical="center" wrapText="1"/>
      <protection/>
    </xf>
    <xf numFmtId="0" fontId="16" fillId="32" borderId="10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vertical="center" wrapText="1"/>
      <protection/>
    </xf>
    <xf numFmtId="0" fontId="16" fillId="32" borderId="10" xfId="0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center" vertical="center" wrapText="1"/>
      <protection/>
    </xf>
    <xf numFmtId="0" fontId="11" fillId="32" borderId="0" xfId="0" applyFont="1" applyFill="1" applyBorder="1" applyAlignment="1" applyProtection="1">
      <alignment horizontal="left"/>
      <protection/>
    </xf>
    <xf numFmtId="0" fontId="0" fillId="32" borderId="0" xfId="0" applyFill="1" applyBorder="1" applyAlignment="1" applyProtection="1">
      <alignment horizontal="center" vertical="center" wrapText="1"/>
      <protection/>
    </xf>
    <xf numFmtId="0" fontId="10" fillId="32" borderId="0" xfId="0" applyFont="1" applyFill="1" applyBorder="1" applyAlignment="1" applyProtection="1">
      <alignment horizontal="left" vertical="center" wrapText="1"/>
      <protection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0" fontId="15" fillId="32" borderId="11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0" fontId="6" fillId="32" borderId="0" xfId="0" applyFont="1" applyFill="1" applyBorder="1" applyAlignment="1" applyProtection="1">
      <alignment vertical="center"/>
      <protection/>
    </xf>
    <xf numFmtId="0" fontId="15" fillId="32" borderId="0" xfId="0" applyFont="1" applyFill="1" applyBorder="1" applyAlignment="1">
      <alignment horizontal="center" wrapText="1"/>
    </xf>
    <xf numFmtId="0" fontId="15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wrapText="1"/>
    </xf>
    <xf numFmtId="0" fontId="0" fillId="32" borderId="0" xfId="0" applyFill="1" applyBorder="1" applyAlignment="1">
      <alignment wrapText="1"/>
    </xf>
    <xf numFmtId="0" fontId="3" fillId="32" borderId="10" xfId="0" applyFont="1" applyFill="1" applyBorder="1" applyAlignment="1">
      <alignment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2" borderId="0" xfId="0" applyFill="1" applyBorder="1" applyAlignment="1">
      <alignment horizontal="center" vertical="center" wrapText="1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left" wrapText="1"/>
    </xf>
    <xf numFmtId="0" fontId="0" fillId="32" borderId="0" xfId="0" applyFill="1" applyBorder="1" applyAlignment="1">
      <alignment horizontal="center" vertical="center"/>
    </xf>
    <xf numFmtId="0" fontId="2" fillId="32" borderId="0" xfId="0" applyFont="1" applyFill="1" applyBorder="1" applyAlignment="1" applyProtection="1">
      <alignment horizontal="left"/>
      <protection/>
    </xf>
    <xf numFmtId="0" fontId="0" fillId="32" borderId="0" xfId="0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0" fillId="32" borderId="14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32" borderId="19" xfId="0" applyFont="1" applyFill="1" applyBorder="1" applyAlignment="1">
      <alignment horizontal="center" vertical="center"/>
    </xf>
    <xf numFmtId="0" fontId="0" fillId="32" borderId="0" xfId="0" applyFill="1" applyAlignment="1" applyProtection="1">
      <alignment horizontal="left" vertical="top" wrapText="1"/>
      <protection/>
    </xf>
    <xf numFmtId="0" fontId="0" fillId="33" borderId="0" xfId="0" applyFill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0" fillId="32" borderId="0" xfId="0" applyFont="1" applyFill="1" applyBorder="1" applyAlignment="1" applyProtection="1">
      <alignment vertical="center" wrapText="1"/>
      <protection/>
    </xf>
    <xf numFmtId="0" fontId="4" fillId="32" borderId="0" xfId="0" applyFont="1" applyFill="1" applyBorder="1" applyAlignment="1" applyProtection="1">
      <alignment vertical="center" wrapText="1"/>
      <protection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8" fillId="32" borderId="10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>
      <alignment horizontal="left" wrapText="1"/>
    </xf>
    <xf numFmtId="0" fontId="18" fillId="32" borderId="10" xfId="0" applyFont="1" applyFill="1" applyBorder="1" applyAlignment="1" applyProtection="1">
      <alignment horizontal="left" vertical="center" wrapText="1"/>
      <protection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2" borderId="0" xfId="0" applyFont="1" applyFill="1" applyBorder="1" applyAlignment="1" applyProtection="1">
      <alignment horizontal="left" vertical="center" wrapText="1"/>
      <protection/>
    </xf>
    <xf numFmtId="0" fontId="18" fillId="32" borderId="0" xfId="0" applyFont="1" applyFill="1" applyBorder="1" applyAlignment="1" applyProtection="1">
      <alignment horizontal="center" vertical="center"/>
      <protection/>
    </xf>
    <xf numFmtId="0" fontId="18" fillId="32" borderId="0" xfId="0" applyFont="1" applyFill="1" applyBorder="1" applyAlignment="1" applyProtection="1">
      <alignment horizontal="center" vertical="center"/>
      <protection locked="0"/>
    </xf>
    <xf numFmtId="0" fontId="18" fillId="32" borderId="10" xfId="0" applyFont="1" applyFill="1" applyBorder="1" applyAlignment="1">
      <alignment horizontal="left" wrapText="1"/>
    </xf>
    <xf numFmtId="0" fontId="20" fillId="32" borderId="10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0" fontId="20" fillId="32" borderId="12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top" wrapText="1"/>
      <protection locked="0"/>
    </xf>
    <xf numFmtId="0" fontId="1" fillId="32" borderId="0" xfId="0" applyFont="1" applyFill="1" applyBorder="1" applyAlignment="1">
      <alignment wrapText="1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20" fillId="32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32" borderId="19" xfId="0" applyFont="1" applyFill="1" applyBorder="1" applyAlignment="1" applyProtection="1">
      <alignment horizontal="center" vertical="center"/>
      <protection/>
    </xf>
    <xf numFmtId="0" fontId="10" fillId="32" borderId="26" xfId="0" applyFont="1" applyFill="1" applyBorder="1" applyAlignment="1" applyProtection="1">
      <alignment horizontal="center" vertical="center"/>
      <protection/>
    </xf>
    <xf numFmtId="0" fontId="10" fillId="32" borderId="27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0" fillId="32" borderId="0" xfId="0" applyFill="1" applyBorder="1" applyAlignment="1">
      <alignment/>
    </xf>
    <xf numFmtId="0" fontId="14" fillId="32" borderId="17" xfId="0" applyFont="1" applyFill="1" applyBorder="1" applyAlignment="1" applyProtection="1">
      <alignment horizontal="left" vertical="top" wrapText="1"/>
      <protection/>
    </xf>
    <xf numFmtId="0" fontId="14" fillId="32" borderId="28" xfId="0" applyFont="1" applyFill="1" applyBorder="1" applyAlignment="1" applyProtection="1">
      <alignment horizontal="left" vertical="top" wrapText="1"/>
      <protection/>
    </xf>
    <xf numFmtId="0" fontId="11" fillId="32" borderId="29" xfId="0" applyFont="1" applyFill="1" applyBorder="1" applyAlignment="1">
      <alignment/>
    </xf>
    <xf numFmtId="0" fontId="19" fillId="32" borderId="0" xfId="0" applyFont="1" applyFill="1" applyAlignment="1" applyProtection="1">
      <alignment horizontal="left"/>
      <protection/>
    </xf>
    <xf numFmtId="0" fontId="20" fillId="32" borderId="0" xfId="0" applyFont="1" applyFill="1" applyAlignment="1" applyProtection="1">
      <alignment horizontal="center" vertical="center"/>
      <protection/>
    </xf>
    <xf numFmtId="0" fontId="20" fillId="32" borderId="12" xfId="0" applyFont="1" applyFill="1" applyBorder="1" applyAlignment="1" applyProtection="1">
      <alignment horizontal="center" vertical="center" wrapText="1"/>
      <protection/>
    </xf>
    <xf numFmtId="0" fontId="20" fillId="32" borderId="30" xfId="0" applyFont="1" applyFill="1" applyBorder="1" applyAlignment="1" applyProtection="1">
      <alignment horizontal="center" vertical="center" wrapText="1"/>
      <protection/>
    </xf>
    <xf numFmtId="0" fontId="20" fillId="32" borderId="15" xfId="0" applyFont="1" applyFill="1" applyBorder="1" applyAlignment="1" applyProtection="1">
      <alignment horizontal="center" vertical="center" wrapText="1"/>
      <protection/>
    </xf>
    <xf numFmtId="0" fontId="20" fillId="32" borderId="10" xfId="0" applyFont="1" applyFill="1" applyBorder="1" applyAlignment="1" applyProtection="1">
      <alignment horizontal="left" vertical="center" wrapText="1"/>
      <protection/>
    </xf>
    <xf numFmtId="0" fontId="3" fillId="32" borderId="18" xfId="0" applyFont="1" applyFill="1" applyBorder="1" applyAlignment="1">
      <alignment horizontal="left" wrapText="1"/>
    </xf>
    <xf numFmtId="0" fontId="18" fillId="32" borderId="0" xfId="0" applyFont="1" applyFill="1" applyBorder="1" applyAlignment="1">
      <alignment horizontal="left" wrapText="1"/>
    </xf>
    <xf numFmtId="0" fontId="20" fillId="32" borderId="10" xfId="0" applyFont="1" applyFill="1" applyBorder="1" applyAlignment="1">
      <alignment horizontal="left" wrapText="1"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8" fillId="32" borderId="0" xfId="0" applyFont="1" applyFill="1" applyAlignment="1" applyProtection="1">
      <alignment vertical="center"/>
      <protection/>
    </xf>
    <xf numFmtId="0" fontId="0" fillId="32" borderId="0" xfId="0" applyFill="1" applyBorder="1" applyAlignment="1" applyProtection="1">
      <alignment horizontal="left" vertical="top" wrapText="1"/>
      <protection/>
    </xf>
    <xf numFmtId="0" fontId="20" fillId="32" borderId="12" xfId="0" applyFont="1" applyFill="1" applyBorder="1" applyAlignment="1" applyProtection="1">
      <alignment vertical="center"/>
      <protection/>
    </xf>
    <xf numFmtId="0" fontId="19" fillId="32" borderId="0" xfId="0" applyFont="1" applyFill="1" applyAlignment="1" applyProtection="1">
      <alignment/>
      <protection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20" fillId="32" borderId="30" xfId="0" applyFont="1" applyFill="1" applyBorder="1" applyAlignment="1" applyProtection="1">
      <alignment horizontal="left" vertical="center"/>
      <protection/>
    </xf>
    <xf numFmtId="0" fontId="20" fillId="32" borderId="30" xfId="0" applyFont="1" applyFill="1" applyBorder="1" applyAlignment="1" applyProtection="1">
      <alignment vertical="center"/>
      <protection/>
    </xf>
    <xf numFmtId="0" fontId="20" fillId="32" borderId="15" xfId="0" applyFont="1" applyFill="1" applyBorder="1" applyAlignment="1" applyProtection="1">
      <alignment vertical="center"/>
      <protection/>
    </xf>
    <xf numFmtId="0" fontId="16" fillId="32" borderId="0" xfId="0" applyFont="1" applyFill="1" applyBorder="1" applyAlignment="1">
      <alignment horizontal="center" wrapText="1"/>
    </xf>
    <xf numFmtId="0" fontId="3" fillId="32" borderId="0" xfId="0" applyFont="1" applyFill="1" applyBorder="1" applyAlignment="1" applyProtection="1">
      <alignment vertical="center" wrapText="1"/>
      <protection/>
    </xf>
    <xf numFmtId="0" fontId="1" fillId="32" borderId="10" xfId="0" applyFont="1" applyFill="1" applyBorder="1" applyAlignment="1">
      <alignment vertical="center" wrapText="1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>
      <alignment horizontal="left" vertical="top" wrapText="1"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32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10" fillId="32" borderId="18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22" fillId="32" borderId="26" xfId="0" applyFont="1" applyFill="1" applyBorder="1" applyAlignment="1">
      <alignment vertical="center"/>
    </xf>
    <xf numFmtId="0" fontId="10" fillId="32" borderId="18" xfId="0" applyFont="1" applyFill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 applyProtection="1">
      <alignment vertical="center"/>
      <protection/>
    </xf>
    <xf numFmtId="0" fontId="10" fillId="32" borderId="22" xfId="0" applyFont="1" applyFill="1" applyBorder="1" applyAlignment="1">
      <alignment horizontal="center" vertical="center"/>
    </xf>
    <xf numFmtId="0" fontId="10" fillId="32" borderId="19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32" borderId="26" xfId="0" applyFont="1" applyFill="1" applyBorder="1" applyAlignment="1" applyProtection="1">
      <alignment horizontal="center" vertical="center"/>
      <protection locked="0"/>
    </xf>
    <xf numFmtId="0" fontId="10" fillId="32" borderId="23" xfId="0" applyFont="1" applyFill="1" applyBorder="1" applyAlignment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32" borderId="36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32" borderId="21" xfId="0" applyFont="1" applyFill="1" applyBorder="1" applyAlignment="1">
      <alignment horizontal="center" vertical="center"/>
    </xf>
    <xf numFmtId="0" fontId="10" fillId="32" borderId="35" xfId="0" applyFont="1" applyFill="1" applyBorder="1" applyAlignment="1">
      <alignment horizontal="center" vertical="center"/>
    </xf>
    <xf numFmtId="0" fontId="10" fillId="32" borderId="36" xfId="0" applyFont="1" applyFill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32" borderId="40" xfId="0" applyFont="1" applyFill="1" applyBorder="1" applyAlignment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32" borderId="40" xfId="0" applyFont="1" applyFill="1" applyBorder="1" applyAlignment="1" applyProtection="1">
      <alignment horizontal="center" vertical="center"/>
      <protection/>
    </xf>
    <xf numFmtId="0" fontId="10" fillId="32" borderId="42" xfId="0" applyFont="1" applyFill="1" applyBorder="1" applyAlignment="1">
      <alignment horizontal="center" vertical="center"/>
    </xf>
    <xf numFmtId="0" fontId="10" fillId="32" borderId="39" xfId="0" applyFont="1" applyFill="1" applyBorder="1" applyAlignment="1">
      <alignment horizontal="center" vertical="center"/>
    </xf>
    <xf numFmtId="0" fontId="22" fillId="32" borderId="25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vertical="center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5" fillId="32" borderId="0" xfId="0" applyFont="1" applyFill="1" applyBorder="1" applyAlignment="1" applyProtection="1">
      <alignment/>
      <protection/>
    </xf>
    <xf numFmtId="0" fontId="25" fillId="32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30" fillId="32" borderId="0" xfId="0" applyFont="1" applyFill="1" applyAlignment="1">
      <alignment horizontal="right"/>
    </xf>
    <xf numFmtId="0" fontId="6" fillId="32" borderId="0" xfId="0" applyFont="1" applyFill="1" applyBorder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6" fillId="32" borderId="12" xfId="0" applyFont="1" applyFill="1" applyBorder="1" applyAlignment="1" applyProtection="1">
      <alignment horizontal="left"/>
      <protection/>
    </xf>
    <xf numFmtId="0" fontId="6" fillId="32" borderId="15" xfId="0" applyFont="1" applyFill="1" applyBorder="1" applyAlignment="1" applyProtection="1">
      <alignment horizontal="left"/>
      <protection/>
    </xf>
    <xf numFmtId="0" fontId="6" fillId="32" borderId="14" xfId="0" applyFont="1" applyFill="1" applyBorder="1" applyAlignment="1" applyProtection="1">
      <alignment horizontal="left"/>
      <protection locked="0"/>
    </xf>
    <xf numFmtId="0" fontId="6" fillId="32" borderId="28" xfId="0" applyFont="1" applyFill="1" applyBorder="1" applyAlignment="1" applyProtection="1">
      <alignment horizontal="left"/>
      <protection locked="0"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 applyProtection="1">
      <alignment/>
      <protection locked="0"/>
    </xf>
    <xf numFmtId="0" fontId="26" fillId="32" borderId="0" xfId="0" applyFont="1" applyFill="1" applyBorder="1" applyAlignment="1" applyProtection="1">
      <alignment horizontal="center" vertical="center"/>
      <protection/>
    </xf>
    <xf numFmtId="0" fontId="26" fillId="32" borderId="0" xfId="0" applyFont="1" applyFill="1" applyBorder="1" applyAlignment="1" applyProtection="1">
      <alignment horizontal="center" wrapText="1"/>
      <protection/>
    </xf>
    <xf numFmtId="0" fontId="31" fillId="32" borderId="0" xfId="0" applyFont="1" applyFill="1" applyBorder="1" applyAlignment="1" applyProtection="1">
      <alignment/>
      <protection/>
    </xf>
    <xf numFmtId="0" fontId="30" fillId="32" borderId="0" xfId="0" applyFont="1" applyFill="1" applyAlignment="1">
      <alignment horizontal="right" vertical="top"/>
    </xf>
    <xf numFmtId="0" fontId="10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Border="1" applyAlignment="1" applyProtection="1">
      <alignment/>
      <protection/>
    </xf>
    <xf numFmtId="0" fontId="22" fillId="32" borderId="0" xfId="0" applyFont="1" applyFill="1" applyAlignment="1">
      <alignment/>
    </xf>
    <xf numFmtId="0" fontId="6" fillId="32" borderId="0" xfId="0" applyFont="1" applyFill="1" applyAlignment="1" applyProtection="1">
      <alignment horizontal="left" vertical="center"/>
      <protection/>
    </xf>
    <xf numFmtId="0" fontId="6" fillId="32" borderId="33" xfId="0" applyFont="1" applyFill="1" applyBorder="1" applyAlignment="1" applyProtection="1">
      <alignment horizontal="left"/>
      <protection/>
    </xf>
    <xf numFmtId="0" fontId="6" fillId="32" borderId="41" xfId="0" applyFont="1" applyFill="1" applyBorder="1" applyAlignment="1" applyProtection="1">
      <alignment horizontal="left"/>
      <protection/>
    </xf>
    <xf numFmtId="0" fontId="6" fillId="32" borderId="44" xfId="0" applyFont="1" applyFill="1" applyBorder="1" applyAlignment="1" applyProtection="1">
      <alignment horizontal="left"/>
      <protection/>
    </xf>
    <xf numFmtId="0" fontId="6" fillId="32" borderId="45" xfId="0" applyFont="1" applyFill="1" applyBorder="1" applyAlignment="1" applyProtection="1">
      <alignment horizontal="left"/>
      <protection/>
    </xf>
    <xf numFmtId="0" fontId="6" fillId="32" borderId="0" xfId="0" applyFont="1" applyFill="1" applyBorder="1" applyAlignment="1" applyProtection="1">
      <alignment horizontal="left"/>
      <protection locked="0"/>
    </xf>
    <xf numFmtId="0" fontId="6" fillId="32" borderId="0" xfId="0" applyFont="1" applyFill="1" applyBorder="1" applyAlignment="1" applyProtection="1">
      <alignment horizontal="left"/>
      <protection/>
    </xf>
    <xf numFmtId="0" fontId="26" fillId="32" borderId="0" xfId="0" applyFont="1" applyFill="1" applyBorder="1" applyAlignment="1" applyProtection="1">
      <alignment wrapText="1"/>
      <protection/>
    </xf>
    <xf numFmtId="0" fontId="22" fillId="32" borderId="0" xfId="0" applyFont="1" applyFill="1" applyAlignment="1">
      <alignment horizontal="right"/>
    </xf>
    <xf numFmtId="0" fontId="33" fillId="32" borderId="0" xfId="0" applyFont="1" applyFill="1" applyBorder="1" applyAlignment="1" applyProtection="1">
      <alignment horizontal="center"/>
      <protection/>
    </xf>
    <xf numFmtId="0" fontId="34" fillId="32" borderId="0" xfId="0" applyFont="1" applyFill="1" applyAlignment="1">
      <alignment horizontal="center"/>
    </xf>
    <xf numFmtId="0" fontId="33" fillId="32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0" fontId="35" fillId="32" borderId="0" xfId="0" applyFont="1" applyFill="1" applyAlignment="1" applyProtection="1">
      <alignment/>
      <protection/>
    </xf>
    <xf numFmtId="0" fontId="25" fillId="32" borderId="0" xfId="0" applyFont="1" applyFill="1" applyAlignment="1" applyProtection="1">
      <alignment/>
      <protection/>
    </xf>
    <xf numFmtId="0" fontId="25" fillId="32" borderId="13" xfId="0" applyFont="1" applyFill="1" applyBorder="1" applyAlignment="1" applyProtection="1">
      <alignment horizontal="center" vertical="center" wrapText="1"/>
      <protection/>
    </xf>
    <xf numFmtId="0" fontId="25" fillId="32" borderId="32" xfId="0" applyFont="1" applyFill="1" applyBorder="1" applyAlignment="1" applyProtection="1">
      <alignment horizontal="center" vertical="center" wrapText="1"/>
      <protection/>
    </xf>
    <xf numFmtId="0" fontId="25" fillId="32" borderId="18" xfId="0" applyFont="1" applyFill="1" applyBorder="1" applyAlignment="1" applyProtection="1">
      <alignment horizontal="center" vertical="center" wrapText="1"/>
      <protection/>
    </xf>
    <xf numFmtId="0" fontId="25" fillId="32" borderId="15" xfId="0" applyFont="1" applyFill="1" applyBorder="1" applyAlignment="1" applyProtection="1">
      <alignment horizontal="center" vertical="center"/>
      <protection/>
    </xf>
    <xf numFmtId="0" fontId="25" fillId="32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 locked="0"/>
    </xf>
    <xf numFmtId="0" fontId="25" fillId="33" borderId="15" xfId="0" applyFont="1" applyFill="1" applyBorder="1" applyAlignment="1" applyProtection="1">
      <alignment horizontal="center" vertical="center"/>
      <protection locked="0"/>
    </xf>
    <xf numFmtId="0" fontId="25" fillId="33" borderId="30" xfId="0" applyFont="1" applyFill="1" applyBorder="1" applyAlignment="1" applyProtection="1">
      <alignment horizontal="center" vertical="center"/>
      <protection locked="0"/>
    </xf>
    <xf numFmtId="0" fontId="30" fillId="32" borderId="10" xfId="0" applyFont="1" applyFill="1" applyBorder="1" applyAlignment="1" applyProtection="1">
      <alignment horizontal="center" vertical="center"/>
      <protection/>
    </xf>
    <xf numFmtId="0" fontId="37" fillId="32" borderId="0" xfId="0" applyFont="1" applyFill="1" applyAlignment="1" applyProtection="1">
      <alignment/>
      <protection/>
    </xf>
    <xf numFmtId="0" fontId="25" fillId="32" borderId="0" xfId="0" applyFont="1" applyFill="1" applyAlignment="1" applyProtection="1">
      <alignment vertical="center"/>
      <protection/>
    </xf>
    <xf numFmtId="0" fontId="25" fillId="32" borderId="10" xfId="0" applyFont="1" applyFill="1" applyBorder="1" applyAlignment="1" applyProtection="1">
      <alignment horizontal="center" vertical="center" wrapText="1"/>
      <protection/>
    </xf>
    <xf numFmtId="0" fontId="25" fillId="32" borderId="10" xfId="0" applyFont="1" applyFill="1" applyBorder="1" applyAlignment="1" applyProtection="1">
      <alignment horizontal="center" vertical="center"/>
      <protection locked="0"/>
    </xf>
    <xf numFmtId="0" fontId="25" fillId="33" borderId="18" xfId="0" applyFont="1" applyFill="1" applyBorder="1" applyAlignment="1" applyProtection="1">
      <alignment horizontal="center" vertical="center"/>
      <protection locked="0"/>
    </xf>
    <xf numFmtId="0" fontId="37" fillId="32" borderId="0" xfId="0" applyFont="1" applyFill="1" applyAlignment="1" applyProtection="1">
      <alignment vertical="center"/>
      <protection/>
    </xf>
    <xf numFmtId="0" fontId="25" fillId="32" borderId="18" xfId="0" applyFont="1" applyFill="1" applyBorder="1" applyAlignment="1" applyProtection="1">
      <alignment horizontal="center" vertical="center"/>
      <protection/>
    </xf>
    <xf numFmtId="0" fontId="30" fillId="32" borderId="15" xfId="0" applyFont="1" applyFill="1" applyBorder="1" applyAlignment="1" applyProtection="1">
      <alignment horizontal="center" vertical="center"/>
      <protection/>
    </xf>
    <xf numFmtId="0" fontId="25" fillId="32" borderId="16" xfId="0" applyFont="1" applyFill="1" applyBorder="1" applyAlignment="1" applyProtection="1">
      <alignment horizontal="center" vertical="center"/>
      <protection/>
    </xf>
    <xf numFmtId="0" fontId="25" fillId="32" borderId="16" xfId="0" applyFont="1" applyFill="1" applyBorder="1" applyAlignment="1" applyProtection="1">
      <alignment horizontal="center" vertical="center" wrapText="1"/>
      <protection locked="0"/>
    </xf>
    <xf numFmtId="0" fontId="25" fillId="32" borderId="17" xfId="0" applyFont="1" applyFill="1" applyBorder="1" applyAlignment="1" applyProtection="1">
      <alignment horizontal="center" vertical="center" wrapText="1"/>
      <protection locked="0"/>
    </xf>
    <xf numFmtId="0" fontId="25" fillId="32" borderId="46" xfId="0" applyFont="1" applyFill="1" applyBorder="1" applyAlignment="1" applyProtection="1">
      <alignment horizontal="center" vertical="center"/>
      <protection/>
    </xf>
    <xf numFmtId="0" fontId="25" fillId="32" borderId="46" xfId="0" applyFont="1" applyFill="1" applyBorder="1" applyAlignment="1" applyProtection="1">
      <alignment horizontal="center" vertical="center" wrapText="1"/>
      <protection locked="0"/>
    </xf>
    <xf numFmtId="0" fontId="25" fillId="32" borderId="29" xfId="0" applyFont="1" applyFill="1" applyBorder="1" applyAlignment="1" applyProtection="1">
      <alignment horizontal="center" vertical="center" wrapText="1"/>
      <protection locked="0"/>
    </xf>
    <xf numFmtId="0" fontId="25" fillId="32" borderId="15" xfId="0" applyFont="1" applyFill="1" applyBorder="1" applyAlignment="1" applyProtection="1">
      <alignment horizontal="center" vertical="center" wrapText="1"/>
      <protection locked="0"/>
    </xf>
    <xf numFmtId="0" fontId="25" fillId="32" borderId="10" xfId="0" applyFont="1" applyFill="1" applyBorder="1" applyAlignment="1" applyProtection="1">
      <alignment horizontal="center" vertical="center" wrapText="1"/>
      <protection locked="0"/>
    </xf>
    <xf numFmtId="0" fontId="25" fillId="33" borderId="18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39" fillId="32" borderId="0" xfId="0" applyFont="1" applyFill="1" applyBorder="1" applyAlignment="1" applyProtection="1">
      <alignment horizontal="left"/>
      <protection/>
    </xf>
    <xf numFmtId="0" fontId="25" fillId="32" borderId="0" xfId="0" applyFont="1" applyFill="1" applyBorder="1" applyAlignment="1" applyProtection="1">
      <alignment horizontal="left" vertical="center" wrapText="1"/>
      <protection/>
    </xf>
    <xf numFmtId="0" fontId="25" fillId="32" borderId="0" xfId="0" applyFont="1" applyFill="1" applyBorder="1" applyAlignment="1" applyProtection="1">
      <alignment horizontal="center" vertical="center" wrapText="1"/>
      <protection/>
    </xf>
    <xf numFmtId="0" fontId="25" fillId="32" borderId="0" xfId="0" applyFont="1" applyFill="1" applyBorder="1" applyAlignment="1" applyProtection="1">
      <alignment horizontal="center" vertical="center"/>
      <protection locked="0"/>
    </xf>
    <xf numFmtId="0" fontId="25" fillId="32" borderId="0" xfId="0" applyFont="1" applyFill="1" applyBorder="1" applyAlignment="1" applyProtection="1">
      <alignment horizontal="center" vertical="center" wrapText="1"/>
      <protection locked="0"/>
    </xf>
    <xf numFmtId="0" fontId="25" fillId="32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10" fillId="32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47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44" xfId="0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Border="1" applyAlignment="1" applyProtection="1">
      <alignment horizontal="left"/>
      <protection/>
    </xf>
    <xf numFmtId="0" fontId="0" fillId="32" borderId="0" xfId="0" applyFill="1" applyBorder="1" applyAlignment="1">
      <alignment/>
    </xf>
    <xf numFmtId="0" fontId="6" fillId="32" borderId="48" xfId="0" applyFont="1" applyFill="1" applyBorder="1" applyAlignment="1" applyProtection="1">
      <alignment horizontal="center" vertical="center" wrapText="1"/>
      <protection/>
    </xf>
    <xf numFmtId="0" fontId="6" fillId="32" borderId="49" xfId="0" applyFont="1" applyFill="1" applyBorder="1" applyAlignment="1" applyProtection="1">
      <alignment horizontal="center" vertical="center" wrapText="1"/>
      <protection/>
    </xf>
    <xf numFmtId="0" fontId="6" fillId="32" borderId="50" xfId="0" applyFont="1" applyFill="1" applyBorder="1" applyAlignment="1" applyProtection="1">
      <alignment horizontal="center" vertical="center" wrapText="1"/>
      <protection/>
    </xf>
    <xf numFmtId="14" fontId="6" fillId="33" borderId="19" xfId="0" applyNumberFormat="1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6" fillId="33" borderId="1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25" fillId="32" borderId="0" xfId="0" applyFont="1" applyFill="1" applyBorder="1" applyAlignment="1" applyProtection="1">
      <alignment wrapText="1"/>
      <protection/>
    </xf>
    <xf numFmtId="0" fontId="32" fillId="32" borderId="51" xfId="0" applyFont="1" applyFill="1" applyBorder="1" applyAlignment="1" applyProtection="1">
      <alignment horizontal="center" vertical="center"/>
      <protection/>
    </xf>
    <xf numFmtId="0" fontId="27" fillId="0" borderId="52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10" fillId="32" borderId="0" xfId="0" applyFont="1" applyFill="1" applyAlignment="1" applyProtection="1">
      <alignment horizontal="left" vertical="center" wrapText="1"/>
      <protection/>
    </xf>
    <xf numFmtId="0" fontId="26" fillId="32" borderId="12" xfId="0" applyFont="1" applyFill="1" applyBorder="1" applyAlignment="1" applyProtection="1">
      <alignment horizontal="center" vertical="center"/>
      <protection/>
    </xf>
    <xf numFmtId="0" fontId="26" fillId="32" borderId="30" xfId="0" applyFont="1" applyFill="1" applyBorder="1" applyAlignment="1" applyProtection="1">
      <alignment horizontal="center" vertical="center"/>
      <protection/>
    </xf>
    <xf numFmtId="0" fontId="26" fillId="32" borderId="15" xfId="0" applyFont="1" applyFill="1" applyBorder="1" applyAlignment="1" applyProtection="1">
      <alignment horizontal="center" vertical="center"/>
      <protection/>
    </xf>
    <xf numFmtId="0" fontId="33" fillId="32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49" fontId="0" fillId="32" borderId="0" xfId="0" applyNumberFormat="1" applyFont="1" applyFill="1" applyBorder="1" applyAlignment="1" applyProtection="1">
      <alignment/>
      <protection locked="0"/>
    </xf>
    <xf numFmtId="0" fontId="6" fillId="32" borderId="0" xfId="0" applyFont="1" applyFill="1" applyAlignment="1" applyProtection="1">
      <alignment horizontal="left" vertical="center" wrapText="1"/>
      <protection/>
    </xf>
    <xf numFmtId="0" fontId="6" fillId="32" borderId="0" xfId="0" applyFont="1" applyFill="1" applyBorder="1" applyAlignment="1" applyProtection="1">
      <alignment horizontal="left" vertical="top" wrapText="1"/>
      <protection/>
    </xf>
    <xf numFmtId="0" fontId="6" fillId="32" borderId="0" xfId="0" applyFont="1" applyFill="1" applyBorder="1" applyAlignment="1" applyProtection="1">
      <alignment horizontal="center" vertical="center" wrapText="1"/>
      <protection/>
    </xf>
    <xf numFmtId="49" fontId="28" fillId="32" borderId="0" xfId="0" applyNumberFormat="1" applyFont="1" applyFill="1" applyBorder="1" applyAlignment="1" applyProtection="1">
      <alignment vertical="center"/>
      <protection locked="0"/>
    </xf>
    <xf numFmtId="0" fontId="8" fillId="33" borderId="10" xfId="36" applyFill="1" applyBorder="1" applyAlignment="1" applyProtection="1">
      <alignment horizontal="left"/>
      <protection/>
    </xf>
    <xf numFmtId="49" fontId="31" fillId="0" borderId="12" xfId="0" applyNumberFormat="1" applyFont="1" applyFill="1" applyBorder="1" applyAlignment="1" applyProtection="1">
      <alignment horizontal="center"/>
      <protection locked="0"/>
    </xf>
    <xf numFmtId="49" fontId="31" fillId="0" borderId="30" xfId="0" applyNumberFormat="1" applyFont="1" applyFill="1" applyBorder="1" applyAlignment="1" applyProtection="1">
      <alignment horizontal="center"/>
      <protection locked="0"/>
    </xf>
    <xf numFmtId="49" fontId="31" fillId="0" borderId="15" xfId="0" applyNumberFormat="1" applyFont="1" applyFill="1" applyBorder="1" applyAlignment="1" applyProtection="1">
      <alignment horizontal="center"/>
      <protection locked="0"/>
    </xf>
    <xf numFmtId="0" fontId="26" fillId="33" borderId="12" xfId="0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2" fillId="32" borderId="0" xfId="0" applyFont="1" applyFill="1" applyAlignment="1">
      <alignment horizontal="right"/>
    </xf>
    <xf numFmtId="0" fontId="0" fillId="0" borderId="28" xfId="0" applyBorder="1" applyAlignment="1" applyProtection="1">
      <alignment horizontal="righ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32" borderId="12" xfId="0" applyFont="1" applyFill="1" applyBorder="1" applyAlignment="1" applyProtection="1">
      <alignment horizontal="left" vertical="center" wrapText="1"/>
      <protection/>
    </xf>
    <xf numFmtId="0" fontId="10" fillId="0" borderId="15" xfId="0" applyFont="1" applyBorder="1" applyAlignment="1">
      <alignment horizontal="left" vertical="center" wrapText="1"/>
    </xf>
    <xf numFmtId="0" fontId="3" fillId="32" borderId="12" xfId="0" applyFont="1" applyFill="1" applyBorder="1" applyAlignment="1" applyProtection="1">
      <alignment horizontal="left" vertical="center"/>
      <protection/>
    </xf>
    <xf numFmtId="0" fontId="3" fillId="32" borderId="12" xfId="0" applyFont="1" applyFill="1" applyBorder="1" applyAlignment="1" applyProtection="1">
      <alignment horizontal="left" vertical="center" wrapText="1"/>
      <protection/>
    </xf>
    <xf numFmtId="0" fontId="0" fillId="0" borderId="3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23" fillId="33" borderId="12" xfId="0" applyFont="1" applyFill="1" applyBorder="1" applyAlignment="1" applyProtection="1">
      <alignment horizontal="center" vertical="center"/>
      <protection locked="0"/>
    </xf>
    <xf numFmtId="0" fontId="23" fillId="33" borderId="15" xfId="0" applyFont="1" applyFill="1" applyBorder="1" applyAlignment="1" applyProtection="1">
      <alignment horizontal="center" vertical="center"/>
      <protection locked="0"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0" fillId="32" borderId="30" xfId="0" applyFill="1" applyBorder="1" applyAlignment="1" applyProtection="1">
      <alignment vertical="center"/>
      <protection/>
    </xf>
    <xf numFmtId="0" fontId="0" fillId="32" borderId="15" xfId="0" applyFill="1" applyBorder="1" applyAlignment="1" applyProtection="1">
      <alignment vertical="center"/>
      <protection/>
    </xf>
    <xf numFmtId="0" fontId="3" fillId="0" borderId="51" xfId="0" applyFont="1" applyFill="1" applyBorder="1" applyAlignment="1" applyProtection="1">
      <alignment horizontal="left" vertical="top" wrapText="1"/>
      <protection locked="0"/>
    </xf>
    <xf numFmtId="0" fontId="3" fillId="0" borderId="52" xfId="0" applyFont="1" applyFill="1" applyBorder="1" applyAlignment="1" applyProtection="1">
      <alignment horizontal="left" vertical="top" wrapText="1"/>
      <protection locked="0"/>
    </xf>
    <xf numFmtId="0" fontId="3" fillId="0" borderId="53" xfId="0" applyFont="1" applyFill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32" borderId="54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32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3" fillId="32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25" fillId="32" borderId="12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5" fillId="32" borderId="12" xfId="0" applyFont="1" applyFill="1" applyBorder="1" applyAlignment="1" applyProtection="1">
      <alignment horizontal="center" vertical="center"/>
      <protection locked="0"/>
    </xf>
    <xf numFmtId="0" fontId="25" fillId="32" borderId="15" xfId="0" applyFont="1" applyFill="1" applyBorder="1" applyAlignment="1" applyProtection="1">
      <alignment horizontal="center" vertical="center"/>
      <protection locked="0"/>
    </xf>
    <xf numFmtId="0" fontId="25" fillId="32" borderId="54" xfId="0" applyFont="1" applyFill="1" applyBorder="1" applyAlignment="1" applyProtection="1">
      <alignment horizontal="center" vertical="center"/>
      <protection locked="0"/>
    </xf>
    <xf numFmtId="0" fontId="25" fillId="32" borderId="12" xfId="0" applyFont="1" applyFill="1" applyBorder="1" applyAlignment="1" applyProtection="1">
      <alignment vertical="center" wrapText="1"/>
      <protection/>
    </xf>
    <xf numFmtId="0" fontId="25" fillId="0" borderId="30" xfId="0" applyFont="1" applyBorder="1" applyAlignment="1" applyProtection="1">
      <alignment vertical="center" wrapText="1"/>
      <protection/>
    </xf>
    <xf numFmtId="0" fontId="25" fillId="0" borderId="15" xfId="0" applyFont="1" applyBorder="1" applyAlignment="1" applyProtection="1">
      <alignment vertical="center" wrapText="1"/>
      <protection/>
    </xf>
    <xf numFmtId="0" fontId="25" fillId="0" borderId="30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30" fillId="32" borderId="12" xfId="0" applyFont="1" applyFill="1" applyBorder="1" applyAlignment="1" applyProtection="1">
      <alignment vertical="center" wrapText="1"/>
      <protection/>
    </xf>
    <xf numFmtId="0" fontId="36" fillId="0" borderId="30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25" fillId="33" borderId="12" xfId="0" applyFont="1" applyFill="1" applyBorder="1" applyAlignment="1" applyProtection="1">
      <alignment horizontal="center" vertical="center"/>
      <protection locked="0"/>
    </xf>
    <xf numFmtId="0" fontId="25" fillId="33" borderId="54" xfId="0" applyFont="1" applyFill="1" applyBorder="1" applyAlignment="1" applyProtection="1">
      <alignment horizontal="center" vertical="center"/>
      <protection locked="0"/>
    </xf>
    <xf numFmtId="0" fontId="25" fillId="33" borderId="15" xfId="0" applyFont="1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 applyProtection="1">
      <alignment horizontal="center" vertical="center"/>
      <protection locked="0"/>
    </xf>
    <xf numFmtId="0" fontId="25" fillId="33" borderId="55" xfId="0" applyFont="1" applyFill="1" applyBorder="1" applyAlignment="1" applyProtection="1">
      <alignment horizontal="center" vertical="center"/>
      <protection locked="0"/>
    </xf>
    <xf numFmtId="0" fontId="24" fillId="32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32" borderId="12" xfId="0" applyFont="1" applyFill="1" applyBorder="1" applyAlignment="1" applyProtection="1">
      <alignment horizontal="center" vertical="center"/>
      <protection/>
    </xf>
    <xf numFmtId="0" fontId="25" fillId="0" borderId="15" xfId="0" applyFont="1" applyBorder="1" applyAlignment="1">
      <alignment horizontal="center" vertical="center"/>
    </xf>
    <xf numFmtId="0" fontId="25" fillId="32" borderId="11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32" borderId="18" xfId="0" applyFont="1" applyFill="1" applyBorder="1" applyAlignment="1" applyProtection="1">
      <alignment horizontal="center" vertical="center" wrapText="1"/>
      <protection/>
    </xf>
    <xf numFmtId="0" fontId="25" fillId="33" borderId="30" xfId="0" applyFont="1" applyFill="1" applyBorder="1" applyAlignment="1" applyProtection="1">
      <alignment horizontal="center" vertical="center"/>
      <protection locked="0"/>
    </xf>
    <xf numFmtId="0" fontId="25" fillId="32" borderId="10" xfId="0" applyFont="1" applyFill="1" applyBorder="1" applyAlignment="1" applyProtection="1">
      <alignment horizontal="center" vertical="center" wrapText="1"/>
      <protection/>
    </xf>
    <xf numFmtId="0" fontId="25" fillId="32" borderId="30" xfId="0" applyFont="1" applyFill="1" applyBorder="1" applyAlignment="1" applyProtection="1">
      <alignment horizontal="center" vertical="center"/>
      <protection/>
    </xf>
    <xf numFmtId="0" fontId="25" fillId="32" borderId="15" xfId="0" applyFont="1" applyFill="1" applyBorder="1" applyAlignment="1" applyProtection="1">
      <alignment horizontal="center" vertical="center"/>
      <protection/>
    </xf>
    <xf numFmtId="0" fontId="35" fillId="32" borderId="16" xfId="0" applyFont="1" applyFill="1" applyBorder="1" applyAlignment="1" applyProtection="1">
      <alignment horizontal="left"/>
      <protection/>
    </xf>
    <xf numFmtId="0" fontId="38" fillId="0" borderId="16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25" fillId="32" borderId="1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center" vertical="center" wrapText="1"/>
      <protection/>
    </xf>
    <xf numFmtId="0" fontId="25" fillId="32" borderId="12" xfId="0" applyFont="1" applyFill="1" applyBorder="1" applyAlignment="1" applyProtection="1">
      <alignment horizontal="center" vertical="center" wrapText="1"/>
      <protection locked="0"/>
    </xf>
    <xf numFmtId="0" fontId="25" fillId="32" borderId="13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25" fillId="32" borderId="56" xfId="0" applyFont="1" applyFill="1" applyBorder="1" applyAlignment="1" applyProtection="1">
      <alignment horizontal="center" vertical="center"/>
      <protection locked="0"/>
    </xf>
    <xf numFmtId="0" fontId="31" fillId="32" borderId="15" xfId="0" applyFont="1" applyFill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25" fillId="32" borderId="54" xfId="0" applyFont="1" applyFill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25" fillId="0" borderId="30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32" borderId="15" xfId="0" applyFont="1" applyFill="1" applyBorder="1" applyAlignment="1" applyProtection="1">
      <alignment horizontal="center" vertical="center" wrapText="1"/>
      <protection/>
    </xf>
    <xf numFmtId="0" fontId="25" fillId="32" borderId="54" xfId="0" applyFont="1" applyFill="1" applyBorder="1" applyAlignment="1" applyProtection="1">
      <alignment horizontal="center" vertical="center" wrapText="1"/>
      <protection/>
    </xf>
    <xf numFmtId="0" fontId="25" fillId="32" borderId="12" xfId="0" applyFont="1" applyFill="1" applyBorder="1" applyAlignment="1">
      <alignment horizontal="center" vertical="center"/>
    </xf>
    <xf numFmtId="0" fontId="25" fillId="0" borderId="30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25" fillId="32" borderId="30" xfId="0" applyFont="1" applyFill="1" applyBorder="1" applyAlignment="1" applyProtection="1">
      <alignment horizontal="center" vertical="center" wrapText="1"/>
      <protection/>
    </xf>
    <xf numFmtId="0" fontId="25" fillId="32" borderId="13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center" vertical="center" wrapText="1"/>
      <protection/>
    </xf>
    <xf numFmtId="0" fontId="25" fillId="0" borderId="29" xfId="0" applyFont="1" applyBorder="1" applyAlignment="1" applyProtection="1">
      <alignment horizontal="center" vertical="center" wrapText="1"/>
      <protection/>
    </xf>
    <xf numFmtId="0" fontId="31" fillId="0" borderId="30" xfId="0" applyFont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 vertical="center"/>
      <protection locked="0"/>
    </xf>
    <xf numFmtId="0" fontId="25" fillId="32" borderId="16" xfId="0" applyFont="1" applyFill="1" applyBorder="1" applyAlignment="1" applyProtection="1">
      <alignment horizontal="center" vertical="center" wrapText="1"/>
      <protection/>
    </xf>
    <xf numFmtId="0" fontId="25" fillId="32" borderId="17" xfId="0" applyFont="1" applyFill="1" applyBorder="1" applyAlignment="1" applyProtection="1">
      <alignment horizontal="center" vertical="center" wrapText="1"/>
      <protection/>
    </xf>
    <xf numFmtId="0" fontId="25" fillId="32" borderId="32" xfId="0" applyFont="1" applyFill="1" applyBorder="1" applyAlignment="1" applyProtection="1">
      <alignment horizontal="center" vertical="center" wrapText="1"/>
      <protection/>
    </xf>
    <xf numFmtId="0" fontId="25" fillId="32" borderId="46" xfId="0" applyFont="1" applyFill="1" applyBorder="1" applyAlignment="1" applyProtection="1">
      <alignment horizontal="center" vertical="center" wrapText="1"/>
      <protection/>
    </xf>
    <xf numFmtId="0" fontId="25" fillId="32" borderId="29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0" fontId="25" fillId="32" borderId="10" xfId="0" applyFont="1" applyFill="1" applyBorder="1" applyAlignment="1" applyProtection="1">
      <alignment horizontal="center" vertical="center"/>
      <protection/>
    </xf>
    <xf numFmtId="0" fontId="31" fillId="0" borderId="55" xfId="0" applyFont="1" applyBorder="1" applyAlignment="1">
      <alignment horizontal="center" vertical="center"/>
    </xf>
    <xf numFmtId="0" fontId="25" fillId="32" borderId="12" xfId="0" applyFont="1" applyFill="1" applyBorder="1" applyAlignment="1" applyProtection="1">
      <alignment horizontal="left" vertical="center" wrapText="1"/>
      <protection/>
    </xf>
    <xf numFmtId="0" fontId="25" fillId="32" borderId="30" xfId="0" applyFont="1" applyFill="1" applyBorder="1" applyAlignment="1" applyProtection="1">
      <alignment horizontal="left" vertical="center" wrapText="1"/>
      <protection/>
    </xf>
    <xf numFmtId="0" fontId="25" fillId="32" borderId="15" xfId="0" applyFont="1" applyFill="1" applyBorder="1" applyAlignment="1" applyProtection="1">
      <alignment horizontal="left" vertical="center" wrapText="1"/>
      <protection/>
    </xf>
    <xf numFmtId="0" fontId="25" fillId="0" borderId="57" xfId="0" applyFont="1" applyFill="1" applyBorder="1" applyAlignment="1" applyProtection="1">
      <alignment horizontal="left" vertical="top" wrapText="1"/>
      <protection locked="0"/>
    </xf>
    <xf numFmtId="0" fontId="31" fillId="0" borderId="58" xfId="0" applyFont="1" applyBorder="1" applyAlignment="1" applyProtection="1">
      <alignment horizontal="left" vertical="top" wrapText="1"/>
      <protection locked="0"/>
    </xf>
    <xf numFmtId="0" fontId="31" fillId="0" borderId="59" xfId="0" applyFont="1" applyBorder="1" applyAlignment="1" applyProtection="1">
      <alignment horizontal="left" vertical="top" wrapText="1"/>
      <protection locked="0"/>
    </xf>
    <xf numFmtId="0" fontId="31" fillId="0" borderId="60" xfId="0" applyFont="1" applyBorder="1" applyAlignment="1" applyProtection="1">
      <alignment horizontal="left" vertical="top" wrapText="1"/>
      <protection locked="0"/>
    </xf>
    <xf numFmtId="0" fontId="31" fillId="0" borderId="61" xfId="0" applyFont="1" applyBorder="1" applyAlignment="1" applyProtection="1">
      <alignment horizontal="left" vertical="top" wrapText="1"/>
      <protection locked="0"/>
    </xf>
    <xf numFmtId="0" fontId="31" fillId="0" borderId="62" xfId="0" applyFont="1" applyBorder="1" applyAlignment="1" applyProtection="1">
      <alignment horizontal="left" vertical="top" wrapText="1"/>
      <protection locked="0"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15" xfId="0" applyFont="1" applyBorder="1" applyAlignment="1" applyProtection="1">
      <alignment horizontal="left" vertical="center"/>
      <protection/>
    </xf>
    <xf numFmtId="0" fontId="31" fillId="0" borderId="30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7" fillId="32" borderId="12" xfId="0" applyFont="1" applyFill="1" applyBorder="1" applyAlignment="1" applyProtection="1">
      <alignment horizontal="left" vertical="center" wrapText="1"/>
      <protection/>
    </xf>
    <xf numFmtId="0" fontId="37" fillId="32" borderId="30" xfId="0" applyFont="1" applyFill="1" applyBorder="1" applyAlignment="1" applyProtection="1">
      <alignment horizontal="left" vertical="center" wrapText="1"/>
      <protection/>
    </xf>
    <xf numFmtId="0" fontId="37" fillId="32" borderId="15" xfId="0" applyFont="1" applyFill="1" applyBorder="1" applyAlignment="1" applyProtection="1">
      <alignment horizontal="left" vertical="center" wrapText="1"/>
      <protection/>
    </xf>
    <xf numFmtId="0" fontId="25" fillId="32" borderId="10" xfId="0" applyFont="1" applyFill="1" applyBorder="1" applyAlignment="1" applyProtection="1">
      <alignment vertical="center" wrapText="1"/>
      <protection/>
    </xf>
    <xf numFmtId="0" fontId="31" fillId="0" borderId="18" xfId="0" applyFont="1" applyBorder="1" applyAlignment="1">
      <alignment horizontal="center" vertical="center" wrapText="1"/>
    </xf>
    <xf numFmtId="0" fontId="25" fillId="32" borderId="24" xfId="0" applyFont="1" applyFill="1" applyBorder="1" applyAlignment="1" applyProtection="1">
      <alignment horizontal="center" vertical="center" wrapText="1"/>
      <protection/>
    </xf>
    <xf numFmtId="0" fontId="25" fillId="32" borderId="11" xfId="0" applyFont="1" applyFill="1" applyBorder="1" applyAlignment="1" applyProtection="1">
      <alignment vertical="center" wrapText="1"/>
      <protection/>
    </xf>
    <xf numFmtId="0" fontId="25" fillId="32" borderId="10" xfId="0" applyFont="1" applyFill="1" applyBorder="1" applyAlignment="1" applyProtection="1">
      <alignment vertical="center"/>
      <protection/>
    </xf>
    <xf numFmtId="0" fontId="25" fillId="32" borderId="18" xfId="0" applyFont="1" applyFill="1" applyBorder="1" applyAlignment="1" applyProtection="1">
      <alignment vertical="center" wrapText="1"/>
      <protection/>
    </xf>
    <xf numFmtId="0" fontId="31" fillId="0" borderId="54" xfId="0" applyFont="1" applyBorder="1" applyAlignment="1">
      <alignment horizontal="center" vertical="center" wrapText="1"/>
    </xf>
    <xf numFmtId="0" fontId="31" fillId="32" borderId="30" xfId="0" applyFont="1" applyFill="1" applyBorder="1" applyAlignment="1">
      <alignment horizontal="center" vertical="center"/>
    </xf>
    <xf numFmtId="0" fontId="31" fillId="32" borderId="54" xfId="0" applyFont="1" applyFill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32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32" borderId="30" xfId="0" applyFont="1" applyFill="1" applyBorder="1" applyAlignment="1" applyProtection="1">
      <alignment vertical="center" wrapText="1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3" fillId="32" borderId="11" xfId="0" applyFont="1" applyFill="1" applyBorder="1" applyAlignment="1" applyProtection="1">
      <alignment vertical="center" wrapText="1"/>
      <protection/>
    </xf>
    <xf numFmtId="0" fontId="3" fillId="32" borderId="18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30" xfId="0" applyFont="1" applyFill="1" applyBorder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3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20" fillId="32" borderId="12" xfId="0" applyFont="1" applyFill="1" applyBorder="1" applyAlignment="1" applyProtection="1">
      <alignment vertical="center"/>
      <protection/>
    </xf>
    <xf numFmtId="0" fontId="20" fillId="32" borderId="30" xfId="0" applyFont="1" applyFill="1" applyBorder="1" applyAlignment="1" applyProtection="1">
      <alignment vertical="center"/>
      <protection/>
    </xf>
    <xf numFmtId="0" fontId="20" fillId="32" borderId="15" xfId="0" applyFont="1" applyFill="1" applyBorder="1" applyAlignment="1" applyProtection="1">
      <alignment vertical="center"/>
      <protection/>
    </xf>
    <xf numFmtId="0" fontId="3" fillId="32" borderId="11" xfId="0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1" fillId="0" borderId="57" xfId="0" applyFont="1" applyBorder="1" applyAlignment="1" applyProtection="1">
      <alignment horizontal="left" vertical="top" wrapText="1"/>
      <protection locked="0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 vertical="top" wrapText="1"/>
      <protection locked="0"/>
    </xf>
    <xf numFmtId="0" fontId="3" fillId="32" borderId="13" xfId="0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vertical="center"/>
      <protection/>
    </xf>
    <xf numFmtId="0" fontId="3" fillId="32" borderId="17" xfId="0" applyFont="1" applyFill="1" applyBorder="1" applyAlignment="1" applyProtection="1">
      <alignment vertical="center"/>
      <protection/>
    </xf>
    <xf numFmtId="0" fontId="20" fillId="32" borderId="12" xfId="0" applyFont="1" applyFill="1" applyBorder="1" applyAlignment="1" applyProtection="1">
      <alignment vertical="center" wrapText="1"/>
      <protection/>
    </xf>
    <xf numFmtId="0" fontId="21" fillId="0" borderId="3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2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24" xfId="0" applyBorder="1" applyAlignment="1">
      <alignment/>
    </xf>
    <xf numFmtId="0" fontId="3" fillId="32" borderId="18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2" fontId="20" fillId="32" borderId="11" xfId="0" applyNumberFormat="1" applyFont="1" applyFill="1" applyBorder="1" applyAlignment="1">
      <alignment horizontal="center" vertical="center" wrapText="1"/>
    </xf>
    <xf numFmtId="2" fontId="20" fillId="32" borderId="18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 applyProtection="1">
      <alignment horizontal="center" vertical="center"/>
      <protection locked="0"/>
    </xf>
    <xf numFmtId="0" fontId="20" fillId="33" borderId="30" xfId="0" applyFont="1" applyFill="1" applyBorder="1" applyAlignment="1" applyProtection="1">
      <alignment horizontal="center" vertical="center"/>
      <protection locked="0"/>
    </xf>
    <xf numFmtId="0" fontId="21" fillId="33" borderId="15" xfId="0" applyFont="1" applyFill="1" applyBorder="1" applyAlignment="1">
      <alignment horizontal="center" vertical="center"/>
    </xf>
    <xf numFmtId="0" fontId="20" fillId="32" borderId="12" xfId="0" applyFont="1" applyFill="1" applyBorder="1" applyAlignment="1" applyProtection="1">
      <alignment horizontal="left" vertical="center"/>
      <protection/>
    </xf>
    <xf numFmtId="0" fontId="20" fillId="32" borderId="30" xfId="0" applyFont="1" applyFill="1" applyBorder="1" applyAlignment="1" applyProtection="1">
      <alignment horizontal="left" vertical="center"/>
      <protection/>
    </xf>
    <xf numFmtId="0" fontId="20" fillId="32" borderId="15" xfId="0" applyFont="1" applyFill="1" applyBorder="1" applyAlignment="1" applyProtection="1">
      <alignment horizontal="left" vertical="center"/>
      <protection/>
    </xf>
    <xf numFmtId="0" fontId="3" fillId="32" borderId="30" xfId="0" applyFont="1" applyFill="1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32" borderId="17" xfId="0" applyFont="1" applyFill="1" applyBorder="1" applyAlignment="1" applyProtection="1">
      <alignment horizontal="center" vertical="center" wrapText="1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0" fontId="3" fillId="32" borderId="2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20" fillId="32" borderId="12" xfId="0" applyFont="1" applyFill="1" applyBorder="1" applyAlignment="1" applyProtection="1">
      <alignment horizontal="left" vertical="center" wrapText="1"/>
      <protection/>
    </xf>
    <xf numFmtId="0" fontId="21" fillId="0" borderId="3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3" fillId="32" borderId="30" xfId="0" applyFont="1" applyFill="1" applyBorder="1" applyAlignment="1" applyProtection="1">
      <alignment horizontal="left" vertical="center" wrapText="1"/>
      <protection/>
    </xf>
    <xf numFmtId="0" fontId="3" fillId="32" borderId="15" xfId="0" applyFont="1" applyFill="1" applyBorder="1" applyAlignment="1" applyProtection="1">
      <alignment horizontal="left" vertical="center" wrapText="1"/>
      <protection/>
    </xf>
    <xf numFmtId="0" fontId="2" fillId="32" borderId="13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46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0" fontId="3" fillId="32" borderId="30" xfId="0" applyFont="1" applyFill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vertical="top" wrapText="1"/>
      <protection locked="0"/>
    </xf>
    <xf numFmtId="0" fontId="3" fillId="0" borderId="58" xfId="0" applyFont="1" applyBorder="1" applyAlignment="1" applyProtection="1">
      <alignment vertical="top" wrapText="1"/>
      <protection locked="0"/>
    </xf>
    <xf numFmtId="0" fontId="3" fillId="0" borderId="59" xfId="0" applyFont="1" applyBorder="1" applyAlignment="1" applyProtection="1">
      <alignment vertical="top" wrapText="1"/>
      <protection locked="0"/>
    </xf>
    <xf numFmtId="0" fontId="3" fillId="0" borderId="6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64" xfId="0" applyFont="1" applyBorder="1" applyAlignment="1" applyProtection="1">
      <alignment vertical="top" wrapText="1"/>
      <protection locked="0"/>
    </xf>
    <xf numFmtId="0" fontId="3" fillId="0" borderId="60" xfId="0" applyFont="1" applyBorder="1" applyAlignment="1" applyProtection="1">
      <alignment vertical="top" wrapText="1"/>
      <protection locked="0"/>
    </xf>
    <xf numFmtId="0" fontId="3" fillId="0" borderId="61" xfId="0" applyFont="1" applyBorder="1" applyAlignment="1" applyProtection="1">
      <alignment vertical="top" wrapText="1"/>
      <protection locked="0"/>
    </xf>
    <xf numFmtId="0" fontId="3" fillId="0" borderId="62" xfId="0" applyFont="1" applyBorder="1" applyAlignment="1" applyProtection="1">
      <alignment vertical="top" wrapText="1"/>
      <protection locked="0"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0" fontId="3" fillId="32" borderId="30" xfId="0" applyFont="1" applyFill="1" applyBorder="1" applyAlignment="1" applyProtection="1">
      <alignment horizontal="left" vertical="center"/>
      <protection/>
    </xf>
    <xf numFmtId="0" fontId="3" fillId="32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>
      <alignment horizontal="center" vertical="center"/>
    </xf>
    <xf numFmtId="0" fontId="3" fillId="32" borderId="13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32" borderId="40" xfId="0" applyFont="1" applyFill="1" applyBorder="1" applyAlignment="1">
      <alignment vertical="center" wrapText="1"/>
    </xf>
    <xf numFmtId="0" fontId="10" fillId="32" borderId="19" xfId="0" applyFont="1" applyFill="1" applyBorder="1" applyAlignment="1">
      <alignment vertical="center"/>
    </xf>
    <xf numFmtId="0" fontId="3" fillId="32" borderId="13" xfId="0" applyFont="1" applyFill="1" applyBorder="1" applyAlignment="1" applyProtection="1">
      <alignment horizontal="left" vertical="top" wrapText="1"/>
      <protection/>
    </xf>
    <xf numFmtId="0" fontId="3" fillId="32" borderId="17" xfId="0" applyFont="1" applyFill="1" applyBorder="1" applyAlignment="1" applyProtection="1">
      <alignment horizontal="left" vertical="top" wrapText="1"/>
      <protection/>
    </xf>
    <xf numFmtId="0" fontId="3" fillId="32" borderId="14" xfId="0" applyFont="1" applyFill="1" applyBorder="1" applyAlignment="1" applyProtection="1">
      <alignment horizontal="left" vertical="top" wrapText="1"/>
      <protection/>
    </xf>
    <xf numFmtId="0" fontId="3" fillId="32" borderId="28" xfId="0" applyFont="1" applyFill="1" applyBorder="1" applyAlignment="1" applyProtection="1">
      <alignment horizontal="left" vertical="top" wrapText="1"/>
      <protection/>
    </xf>
    <xf numFmtId="0" fontId="3" fillId="32" borderId="32" xfId="0" applyFont="1" applyFill="1" applyBorder="1" applyAlignment="1" applyProtection="1">
      <alignment horizontal="left" vertical="top" wrapText="1"/>
      <protection/>
    </xf>
    <xf numFmtId="0" fontId="3" fillId="32" borderId="29" xfId="0" applyFont="1" applyFill="1" applyBorder="1" applyAlignment="1" applyProtection="1">
      <alignment horizontal="left" vertical="top" wrapText="1"/>
      <protection/>
    </xf>
    <xf numFmtId="0" fontId="3" fillId="32" borderId="13" xfId="0" applyFont="1" applyFill="1" applyBorder="1" applyAlignment="1" applyProtection="1">
      <alignment horizontal="center" vertical="top" wrapText="1"/>
      <protection/>
    </xf>
    <xf numFmtId="0" fontId="3" fillId="32" borderId="17" xfId="0" applyFont="1" applyFill="1" applyBorder="1" applyAlignment="1" applyProtection="1">
      <alignment horizontal="center" vertical="top" wrapText="1"/>
      <protection/>
    </xf>
    <xf numFmtId="0" fontId="3" fillId="32" borderId="32" xfId="0" applyFont="1" applyFill="1" applyBorder="1" applyAlignment="1" applyProtection="1">
      <alignment horizontal="center" vertical="top" wrapText="1"/>
      <protection/>
    </xf>
    <xf numFmtId="0" fontId="3" fillId="32" borderId="29" xfId="0" applyFont="1" applyFill="1" applyBorder="1" applyAlignment="1" applyProtection="1">
      <alignment horizontal="center" vertical="top" wrapText="1"/>
      <protection/>
    </xf>
    <xf numFmtId="0" fontId="10" fillId="32" borderId="13" xfId="0" applyFont="1" applyFill="1" applyBorder="1" applyAlignment="1" applyProtection="1">
      <alignment horizontal="left" vertical="top" wrapText="1"/>
      <protection/>
    </xf>
    <xf numFmtId="0" fontId="10" fillId="32" borderId="17" xfId="0" applyFont="1" applyFill="1" applyBorder="1" applyAlignment="1" applyProtection="1">
      <alignment horizontal="left" vertical="top" wrapText="1"/>
      <protection/>
    </xf>
    <xf numFmtId="0" fontId="10" fillId="32" borderId="14" xfId="0" applyFont="1" applyFill="1" applyBorder="1" applyAlignment="1" applyProtection="1">
      <alignment horizontal="left" vertical="top" wrapText="1"/>
      <protection/>
    </xf>
    <xf numFmtId="0" fontId="10" fillId="32" borderId="28" xfId="0" applyFont="1" applyFill="1" applyBorder="1" applyAlignment="1" applyProtection="1">
      <alignment horizontal="left" vertical="top" wrapText="1"/>
      <protection/>
    </xf>
    <xf numFmtId="0" fontId="10" fillId="32" borderId="32" xfId="0" applyFont="1" applyFill="1" applyBorder="1" applyAlignment="1" applyProtection="1">
      <alignment horizontal="left" vertical="top" wrapText="1"/>
      <protection/>
    </xf>
    <xf numFmtId="0" fontId="10" fillId="32" borderId="29" xfId="0" applyFont="1" applyFill="1" applyBorder="1" applyAlignment="1" applyProtection="1">
      <alignment horizontal="left" vertical="top" wrapText="1"/>
      <protection/>
    </xf>
    <xf numFmtId="0" fontId="10" fillId="32" borderId="15" xfId="0" applyFont="1" applyFill="1" applyBorder="1" applyAlignment="1">
      <alignment vertical="center"/>
    </xf>
    <xf numFmtId="0" fontId="10" fillId="32" borderId="10" xfId="0" applyFont="1" applyFill="1" applyBorder="1" applyAlignment="1">
      <alignment vertical="center"/>
    </xf>
    <xf numFmtId="0" fontId="10" fillId="32" borderId="40" xfId="0" applyFont="1" applyFill="1" applyBorder="1" applyAlignment="1">
      <alignment vertical="center"/>
    </xf>
    <xf numFmtId="0" fontId="10" fillId="32" borderId="30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vertical="center" wrapText="1"/>
    </xf>
    <xf numFmtId="0" fontId="10" fillId="32" borderId="17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 wrapText="1"/>
    </xf>
    <xf numFmtId="0" fontId="10" fillId="32" borderId="29" xfId="0" applyFont="1" applyFill="1" applyBorder="1" applyAlignment="1">
      <alignment vertical="center"/>
    </xf>
    <xf numFmtId="0" fontId="10" fillId="32" borderId="18" xfId="0" applyFont="1" applyFill="1" applyBorder="1" applyAlignment="1">
      <alignment vertical="center"/>
    </xf>
    <xf numFmtId="0" fontId="10" fillId="32" borderId="65" xfId="0" applyFont="1" applyFill="1" applyBorder="1" applyAlignment="1">
      <alignment vertical="center" wrapText="1"/>
    </xf>
    <xf numFmtId="0" fontId="10" fillId="32" borderId="66" xfId="0" applyFont="1" applyFill="1" applyBorder="1" applyAlignment="1">
      <alignment vertical="center"/>
    </xf>
    <xf numFmtId="0" fontId="10" fillId="32" borderId="67" xfId="0" applyFont="1" applyFill="1" applyBorder="1" applyAlignment="1">
      <alignment vertical="center"/>
    </xf>
    <xf numFmtId="0" fontId="10" fillId="32" borderId="58" xfId="0" applyFont="1" applyFill="1" applyBorder="1" applyAlignment="1">
      <alignment horizontal="center" vertical="center" wrapText="1"/>
    </xf>
    <xf numFmtId="0" fontId="4" fillId="32" borderId="58" xfId="0" applyFont="1" applyFill="1" applyBorder="1" applyAlignment="1">
      <alignment horizontal="center" vertical="center" wrapText="1"/>
    </xf>
    <xf numFmtId="0" fontId="4" fillId="32" borderId="59" xfId="0" applyFont="1" applyFill="1" applyBorder="1" applyAlignment="1">
      <alignment horizontal="center" vertical="center" wrapText="1"/>
    </xf>
    <xf numFmtId="0" fontId="10" fillId="32" borderId="41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34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/>
    </xf>
    <xf numFmtId="0" fontId="10" fillId="32" borderId="33" xfId="0" applyFont="1" applyFill="1" applyBorder="1" applyAlignment="1">
      <alignment horizontal="center" vertical="center" wrapText="1"/>
    </xf>
    <xf numFmtId="0" fontId="10" fillId="32" borderId="68" xfId="0" applyFont="1" applyFill="1" applyBorder="1" applyAlignment="1">
      <alignment horizontal="center" vertical="center" wrapText="1"/>
    </xf>
    <xf numFmtId="0" fontId="10" fillId="32" borderId="57" xfId="0" applyFont="1" applyFill="1" applyBorder="1" applyAlignment="1">
      <alignment vertical="center" wrapText="1"/>
    </xf>
    <xf numFmtId="0" fontId="4" fillId="32" borderId="58" xfId="0" applyFont="1" applyFill="1" applyBorder="1" applyAlignment="1">
      <alignment vertical="center" wrapText="1"/>
    </xf>
    <xf numFmtId="0" fontId="4" fillId="32" borderId="69" xfId="0" applyFont="1" applyFill="1" applyBorder="1" applyAlignment="1">
      <alignment vertical="center" wrapText="1"/>
    </xf>
    <xf numFmtId="0" fontId="10" fillId="32" borderId="63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28" xfId="0" applyFont="1" applyFill="1" applyBorder="1" applyAlignment="1">
      <alignment vertical="center" wrapText="1"/>
    </xf>
    <xf numFmtId="0" fontId="4" fillId="32" borderId="70" xfId="0" applyFont="1" applyFill="1" applyBorder="1" applyAlignment="1">
      <alignment vertical="center" wrapText="1"/>
    </xf>
    <xf numFmtId="0" fontId="4" fillId="32" borderId="46" xfId="0" applyFont="1" applyFill="1" applyBorder="1" applyAlignment="1">
      <alignment vertical="center" wrapText="1"/>
    </xf>
    <xf numFmtId="0" fontId="4" fillId="32" borderId="29" xfId="0" applyFont="1" applyFill="1" applyBorder="1" applyAlignment="1">
      <alignment vertical="center" wrapText="1"/>
    </xf>
    <xf numFmtId="0" fontId="10" fillId="32" borderId="71" xfId="0" applyFont="1" applyFill="1" applyBorder="1" applyAlignment="1">
      <alignment horizontal="center" vertical="center" wrapText="1"/>
    </xf>
    <xf numFmtId="0" fontId="10" fillId="32" borderId="72" xfId="0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0" fontId="10" fillId="32" borderId="73" xfId="0" applyFont="1" applyFill="1" applyBorder="1" applyAlignment="1">
      <alignment vertical="center" wrapText="1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32" borderId="1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14" fillId="32" borderId="13" xfId="0" applyFont="1" applyFill="1" applyBorder="1" applyAlignment="1" applyProtection="1">
      <alignment horizontal="left" vertical="top" wrapText="1"/>
      <protection/>
    </xf>
    <xf numFmtId="0" fontId="11" fillId="0" borderId="17" xfId="0" applyFont="1" applyBorder="1" applyAlignment="1" applyProtection="1">
      <alignment horizontal="left" vertical="top" wrapText="1"/>
      <protection/>
    </xf>
    <xf numFmtId="0" fontId="11" fillId="0" borderId="32" xfId="0" applyFont="1" applyBorder="1" applyAlignment="1" applyProtection="1">
      <alignment horizontal="left" vertical="top" wrapText="1"/>
      <protection/>
    </xf>
    <xf numFmtId="0" fontId="11" fillId="0" borderId="29" xfId="0" applyFont="1" applyBorder="1" applyAlignment="1" applyProtection="1">
      <alignment horizontal="left" vertical="top" wrapText="1"/>
      <protection/>
    </xf>
    <xf numFmtId="0" fontId="4" fillId="32" borderId="17" xfId="0" applyFont="1" applyFill="1" applyBorder="1" applyAlignment="1" applyProtection="1">
      <alignment horizontal="left" vertical="top" wrapText="1"/>
      <protection/>
    </xf>
    <xf numFmtId="0" fontId="4" fillId="32" borderId="32" xfId="0" applyFont="1" applyFill="1" applyBorder="1" applyAlignment="1" applyProtection="1">
      <alignment horizontal="left" vertical="top" wrapText="1"/>
      <protection/>
    </xf>
    <xf numFmtId="0" fontId="4" fillId="32" borderId="29" xfId="0" applyFont="1" applyFill="1" applyBorder="1" applyAlignment="1" applyProtection="1">
      <alignment horizontal="left" vertical="top" wrapText="1"/>
      <protection/>
    </xf>
    <xf numFmtId="0" fontId="5" fillId="32" borderId="13" xfId="0" applyFont="1" applyFill="1" applyBorder="1" applyAlignment="1" applyProtection="1">
      <alignment horizontal="left" vertical="top" wrapText="1"/>
      <protection/>
    </xf>
    <xf numFmtId="0" fontId="29" fillId="32" borderId="17" xfId="0" applyFont="1" applyFill="1" applyBorder="1" applyAlignment="1" applyProtection="1">
      <alignment horizontal="left" vertical="top" wrapText="1"/>
      <protection/>
    </xf>
    <xf numFmtId="0" fontId="29" fillId="32" borderId="14" xfId="0" applyFont="1" applyFill="1" applyBorder="1" applyAlignment="1" applyProtection="1">
      <alignment horizontal="left" vertical="top" wrapText="1"/>
      <protection/>
    </xf>
    <xf numFmtId="0" fontId="29" fillId="32" borderId="28" xfId="0" applyFont="1" applyFill="1" applyBorder="1" applyAlignment="1" applyProtection="1">
      <alignment horizontal="left" vertical="top" wrapText="1"/>
      <protection/>
    </xf>
    <xf numFmtId="0" fontId="29" fillId="32" borderId="32" xfId="0" applyFont="1" applyFill="1" applyBorder="1" applyAlignment="1" applyProtection="1">
      <alignment horizontal="left" vertical="top" wrapText="1"/>
      <protection/>
    </xf>
    <xf numFmtId="0" fontId="29" fillId="32" borderId="29" xfId="0" applyFont="1" applyFill="1" applyBorder="1" applyAlignment="1" applyProtection="1">
      <alignment horizontal="left" vertical="top" wrapText="1"/>
      <protection/>
    </xf>
    <xf numFmtId="0" fontId="10" fillId="32" borderId="76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10" fillId="32" borderId="77" xfId="0" applyFont="1" applyFill="1" applyBorder="1" applyAlignment="1">
      <alignment vertical="center" wrapText="1"/>
    </xf>
    <xf numFmtId="0" fontId="4" fillId="32" borderId="41" xfId="0" applyFont="1" applyFill="1" applyBorder="1" applyAlignment="1">
      <alignment vertical="center" wrapText="1"/>
    </xf>
    <xf numFmtId="0" fontId="22" fillId="32" borderId="27" xfId="0" applyFont="1" applyFill="1" applyBorder="1" applyAlignment="1" applyProtection="1">
      <alignment vertical="center" wrapText="1"/>
      <protection/>
    </xf>
    <xf numFmtId="0" fontId="21" fillId="0" borderId="40" xfId="0" applyFont="1" applyBorder="1" applyAlignment="1" applyProtection="1">
      <alignment vertical="center" wrapText="1"/>
      <protection/>
    </xf>
    <xf numFmtId="0" fontId="3" fillId="0" borderId="57" xfId="0" applyFont="1" applyFill="1" applyBorder="1" applyAlignment="1" applyProtection="1">
      <alignment horizontal="left" vertical="top" wrapText="1"/>
      <protection locked="0"/>
    </xf>
    <xf numFmtId="0" fontId="0" fillId="0" borderId="58" xfId="0" applyFont="1" applyFill="1" applyBorder="1" applyAlignment="1" applyProtection="1">
      <alignment vertical="top" wrapText="1"/>
      <protection locked="0"/>
    </xf>
    <xf numFmtId="0" fontId="0" fillId="0" borderId="59" xfId="0" applyFont="1" applyFill="1" applyBorder="1" applyAlignment="1" applyProtection="1">
      <alignment vertical="top" wrapText="1"/>
      <protection locked="0"/>
    </xf>
    <xf numFmtId="0" fontId="0" fillId="0" borderId="60" xfId="0" applyFont="1" applyFill="1" applyBorder="1" applyAlignment="1" applyProtection="1">
      <alignment vertical="top" wrapText="1"/>
      <protection locked="0"/>
    </xf>
    <xf numFmtId="0" fontId="0" fillId="0" borderId="61" xfId="0" applyFont="1" applyFill="1" applyBorder="1" applyAlignment="1" applyProtection="1">
      <alignment vertical="top" wrapText="1"/>
      <protection locked="0"/>
    </xf>
    <xf numFmtId="0" fontId="0" fillId="0" borderId="62" xfId="0" applyFont="1" applyFill="1" applyBorder="1" applyAlignment="1" applyProtection="1">
      <alignment vertical="top" wrapText="1"/>
      <protection locked="0"/>
    </xf>
    <xf numFmtId="0" fontId="4" fillId="32" borderId="74" xfId="0" applyFont="1" applyFill="1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10" fillId="32" borderId="78" xfId="0" applyFont="1" applyFill="1" applyBorder="1" applyAlignment="1">
      <alignment vertical="center"/>
    </xf>
    <xf numFmtId="0" fontId="0" fillId="0" borderId="79" xfId="0" applyBorder="1" applyAlignment="1">
      <alignment vertical="center"/>
    </xf>
    <xf numFmtId="0" fontId="4" fillId="32" borderId="11" xfId="0" applyFont="1" applyFill="1" applyBorder="1" applyAlignment="1">
      <alignment vertical="center" wrapText="1"/>
    </xf>
    <xf numFmtId="0" fontId="10" fillId="32" borderId="74" xfId="0" applyFont="1" applyFill="1" applyBorder="1" applyAlignment="1">
      <alignment vertical="center" wrapText="1"/>
    </xf>
    <xf numFmtId="0" fontId="10" fillId="32" borderId="75" xfId="0" applyFont="1" applyFill="1" applyBorder="1" applyAlignment="1">
      <alignment vertical="center" wrapText="1"/>
    </xf>
    <xf numFmtId="0" fontId="14" fillId="32" borderId="73" xfId="0" applyFont="1" applyFill="1" applyBorder="1" applyAlignment="1" applyProtection="1">
      <alignment horizontal="left" vertical="top" wrapText="1"/>
      <protection/>
    </xf>
    <xf numFmtId="0" fontId="0" fillId="0" borderId="75" xfId="0" applyBorder="1" applyAlignment="1">
      <alignment horizontal="left" vertical="top" wrapText="1"/>
    </xf>
    <xf numFmtId="0" fontId="10" fillId="32" borderId="11" xfId="0" applyFont="1" applyFill="1" applyBorder="1" applyAlignment="1">
      <alignment vertical="center" wrapText="1"/>
    </xf>
    <xf numFmtId="0" fontId="10" fillId="32" borderId="24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vertical="center" wrapText="1"/>
    </xf>
    <xf numFmtId="0" fontId="10" fillId="0" borderId="51" xfId="0" applyFont="1" applyFill="1" applyBorder="1" applyAlignment="1" applyProtection="1">
      <alignment horizontal="left" vertical="top" wrapText="1"/>
      <protection locked="0"/>
    </xf>
    <xf numFmtId="0" fontId="0" fillId="0" borderId="52" xfId="0" applyFill="1" applyBorder="1" applyAlignment="1" applyProtection="1">
      <alignment horizontal="left" vertical="top" wrapText="1"/>
      <protection locked="0"/>
    </xf>
    <xf numFmtId="0" fontId="0" fillId="0" borderId="53" xfId="0" applyFill="1" applyBorder="1" applyAlignment="1" applyProtection="1">
      <alignment horizontal="left" vertical="top" wrapText="1"/>
      <protection locked="0"/>
    </xf>
    <xf numFmtId="0" fontId="20" fillId="32" borderId="13" xfId="0" applyFont="1" applyFill="1" applyBorder="1" applyAlignment="1" applyProtection="1">
      <alignment horizontal="center" vertical="center" wrapText="1"/>
      <protection/>
    </xf>
    <xf numFmtId="0" fontId="20" fillId="32" borderId="16" xfId="0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0" fontId="20" fillId="32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0" fillId="32" borderId="32" xfId="0" applyFont="1" applyFill="1" applyBorder="1" applyAlignment="1" applyProtection="1">
      <alignment horizontal="center" vertical="center" wrapText="1"/>
      <protection/>
    </xf>
    <xf numFmtId="0" fontId="20" fillId="32" borderId="46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32" borderId="30" xfId="0" applyFont="1" applyFill="1" applyBorder="1" applyAlignment="1" applyProtection="1">
      <alignment horizontal="left" vertical="center" wrapText="1"/>
      <protection/>
    </xf>
    <xf numFmtId="0" fontId="3" fillId="32" borderId="13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3" fillId="32" borderId="14" xfId="0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0" fontId="3" fillId="32" borderId="32" xfId="0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10" fillId="32" borderId="12" xfId="0" applyFont="1" applyFill="1" applyBorder="1" applyAlignment="1" applyProtection="1">
      <alignment horizontal="center" vertical="center" wrapText="1"/>
      <protection/>
    </xf>
    <xf numFmtId="0" fontId="10" fillId="32" borderId="30" xfId="0" applyFont="1" applyFill="1" applyBorder="1" applyAlignment="1" applyProtection="1">
      <alignment horizontal="center" vertical="center" wrapText="1"/>
      <protection/>
    </xf>
    <xf numFmtId="0" fontId="6" fillId="32" borderId="30" xfId="0" applyFont="1" applyFill="1" applyBorder="1" applyAlignment="1">
      <alignment horizontal="center" vertical="center"/>
    </xf>
    <xf numFmtId="0" fontId="20" fillId="32" borderId="12" xfId="0" applyFont="1" applyFill="1" applyBorder="1" applyAlignment="1" applyProtection="1">
      <alignment horizontal="center" vertical="center"/>
      <protection/>
    </xf>
    <xf numFmtId="0" fontId="20" fillId="32" borderId="15" xfId="0" applyFont="1" applyFill="1" applyBorder="1" applyAlignment="1" applyProtection="1">
      <alignment horizontal="center" vertical="center"/>
      <protection/>
    </xf>
    <xf numFmtId="0" fontId="20" fillId="33" borderId="15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left" vertical="center"/>
      <protection/>
    </xf>
    <xf numFmtId="0" fontId="2" fillId="32" borderId="3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vertical="center" wrapText="1"/>
      <protection/>
    </xf>
    <xf numFmtId="0" fontId="6" fillId="32" borderId="0" xfId="0" applyFont="1" applyFill="1" applyBorder="1" applyAlignment="1" applyProtection="1">
      <alignment vertical="center"/>
      <protection/>
    </xf>
    <xf numFmtId="0" fontId="20" fillId="32" borderId="11" xfId="0" applyFont="1" applyFill="1" applyBorder="1" applyAlignment="1" applyProtection="1">
      <alignment horizontal="center" vertical="center" wrapText="1"/>
      <protection/>
    </xf>
    <xf numFmtId="0" fontId="20" fillId="32" borderId="24" xfId="0" applyFont="1" applyFill="1" applyBorder="1" applyAlignment="1" applyProtection="1">
      <alignment horizontal="center" vertical="center" wrapText="1"/>
      <protection/>
    </xf>
    <xf numFmtId="0" fontId="20" fillId="32" borderId="18" xfId="0" applyFont="1" applyFill="1" applyBorder="1" applyAlignment="1" applyProtection="1">
      <alignment horizontal="center" vertical="center" wrapText="1"/>
      <protection/>
    </xf>
    <xf numFmtId="0" fontId="0" fillId="32" borderId="24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20" fillId="32" borderId="12" xfId="0" applyFont="1" applyFill="1" applyBorder="1" applyAlignment="1" applyProtection="1">
      <alignment horizontal="center" vertical="center" wrapText="1"/>
      <protection/>
    </xf>
    <xf numFmtId="0" fontId="20" fillId="32" borderId="30" xfId="0" applyFont="1" applyFill="1" applyBorder="1" applyAlignment="1" applyProtection="1">
      <alignment horizontal="center" vertical="center" wrapText="1"/>
      <protection/>
    </xf>
    <xf numFmtId="0" fontId="20" fillId="32" borderId="15" xfId="0" applyFont="1" applyFill="1" applyBorder="1" applyAlignment="1" applyProtection="1">
      <alignment horizontal="center" vertical="center" wrapText="1"/>
      <protection/>
    </xf>
    <xf numFmtId="0" fontId="20" fillId="32" borderId="1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3" fillId="33" borderId="51" xfId="0" applyFont="1" applyFill="1" applyBorder="1" applyAlignment="1" applyProtection="1">
      <alignment horizontal="left" vertical="top" wrapText="1"/>
      <protection locked="0"/>
    </xf>
    <xf numFmtId="0" fontId="3" fillId="33" borderId="52" xfId="0" applyFont="1" applyFill="1" applyBorder="1" applyAlignment="1" applyProtection="1">
      <alignment horizontal="left" vertical="top" wrapText="1"/>
      <protection locked="0"/>
    </xf>
    <xf numFmtId="0" fontId="0" fillId="33" borderId="52" xfId="0" applyFill="1" applyBorder="1" applyAlignment="1" applyProtection="1">
      <alignment horizontal="left" vertical="top" wrapText="1"/>
      <protection locked="0"/>
    </xf>
    <xf numFmtId="0" fontId="0" fillId="33" borderId="53" xfId="0" applyFill="1" applyBorder="1" applyAlignment="1" applyProtection="1">
      <alignment horizontal="left" vertical="top" wrapText="1"/>
      <protection locked="0"/>
    </xf>
    <xf numFmtId="0" fontId="10" fillId="32" borderId="32" xfId="0" applyFont="1" applyFill="1" applyBorder="1" applyAlignment="1" applyProtection="1">
      <alignment horizontal="center" vertical="center"/>
      <protection/>
    </xf>
    <xf numFmtId="0" fontId="6" fillId="32" borderId="29" xfId="0" applyFont="1" applyFill="1" applyBorder="1" applyAlignment="1">
      <alignment horizontal="center" vertical="center"/>
    </xf>
    <xf numFmtId="0" fontId="10" fillId="32" borderId="29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3" fillId="32" borderId="11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1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F24" sqref="F24"/>
    </sheetView>
  </sheetViews>
  <sheetFormatPr defaultColWidth="0" defaultRowHeight="0" customHeight="1" zeroHeight="1"/>
  <cols>
    <col min="1" max="1" width="1.625" style="254" customWidth="1"/>
    <col min="2" max="2" width="13.75390625" style="257" customWidth="1"/>
    <col min="3" max="3" width="9.125" style="257" customWidth="1"/>
    <col min="4" max="4" width="8.00390625" style="257" customWidth="1"/>
    <col min="5" max="5" width="7.75390625" style="257" customWidth="1"/>
    <col min="6" max="6" width="17.625" style="257" customWidth="1"/>
    <col min="7" max="7" width="12.25390625" style="257" customWidth="1"/>
    <col min="8" max="8" width="6.25390625" style="257" customWidth="1"/>
    <col min="9" max="9" width="8.375" style="257" customWidth="1"/>
    <col min="10" max="10" width="10.375" style="257" customWidth="1"/>
    <col min="11" max="11" width="1.75390625" style="260" customWidth="1"/>
    <col min="12" max="16384" width="0" style="257" hidden="1" customWidth="1"/>
  </cols>
  <sheetData>
    <row r="1" spans="1:11" s="254" customFormat="1" ht="14.25" customHeight="1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115"/>
    </row>
    <row r="2" spans="1:11" ht="27.75" customHeight="1" thickBot="1">
      <c r="A2" s="253"/>
      <c r="B2" s="362"/>
      <c r="C2" s="255"/>
      <c r="D2" s="255"/>
      <c r="E2" s="255"/>
      <c r="F2" s="255"/>
      <c r="G2" s="256"/>
      <c r="H2" s="256"/>
      <c r="I2" s="256"/>
      <c r="J2" s="256"/>
      <c r="K2" s="115"/>
    </row>
    <row r="3" spans="1:11" ht="27" customHeight="1" thickBot="1">
      <c r="A3" s="253"/>
      <c r="B3" s="362"/>
      <c r="C3" s="255"/>
      <c r="D3" s="255"/>
      <c r="E3" s="255"/>
      <c r="F3" s="255"/>
      <c r="G3" s="256"/>
      <c r="H3" s="363" t="s">
        <v>39</v>
      </c>
      <c r="I3" s="364"/>
      <c r="J3" s="365"/>
      <c r="K3" s="115"/>
    </row>
    <row r="4" spans="1:11" ht="12.75">
      <c r="A4" s="253"/>
      <c r="B4" s="256"/>
      <c r="C4" s="262"/>
      <c r="D4" s="262"/>
      <c r="E4" s="262"/>
      <c r="F4" s="262"/>
      <c r="G4" s="256"/>
      <c r="H4" s="256"/>
      <c r="I4" s="256"/>
      <c r="J4" s="256"/>
      <c r="K4" s="115"/>
    </row>
    <row r="5" spans="1:11" ht="12.75">
      <c r="A5" s="253"/>
      <c r="B5" s="50" t="s">
        <v>42</v>
      </c>
      <c r="C5" s="49"/>
      <c r="D5" s="49"/>
      <c r="E5" s="262"/>
      <c r="F5" s="262"/>
      <c r="G5" s="256"/>
      <c r="H5" s="256"/>
      <c r="I5" s="256"/>
      <c r="J5" s="256"/>
      <c r="K5" s="115"/>
    </row>
    <row r="6" spans="1:11" ht="15">
      <c r="A6" s="253"/>
      <c r="B6" s="50" t="s">
        <v>25</v>
      </c>
      <c r="C6" s="49"/>
      <c r="D6" s="49"/>
      <c r="E6" s="259"/>
      <c r="F6" s="259"/>
      <c r="G6" s="272"/>
      <c r="H6" s="50" t="s">
        <v>24</v>
      </c>
      <c r="I6" s="49"/>
      <c r="J6" s="107"/>
      <c r="K6" s="115"/>
    </row>
    <row r="7" spans="1:11" ht="13.5" customHeight="1">
      <c r="A7" s="253"/>
      <c r="B7" s="259"/>
      <c r="C7" s="259"/>
      <c r="D7" s="259"/>
      <c r="E7" s="259"/>
      <c r="F7" s="259"/>
      <c r="G7" s="273"/>
      <c r="H7" s="50" t="s">
        <v>26</v>
      </c>
      <c r="I7" s="49"/>
      <c r="J7" s="107"/>
      <c r="K7" s="115"/>
    </row>
    <row r="8" spans="1:11" ht="12.75">
      <c r="A8" s="253"/>
      <c r="B8" s="366" t="s">
        <v>37</v>
      </c>
      <c r="C8" s="366"/>
      <c r="D8" s="366"/>
      <c r="E8" s="366"/>
      <c r="F8" s="366"/>
      <c r="G8" s="366"/>
      <c r="H8" s="50" t="s">
        <v>27</v>
      </c>
      <c r="I8" s="49"/>
      <c r="J8" s="107"/>
      <c r="K8" s="115"/>
    </row>
    <row r="9" spans="1:14" ht="13.5" customHeight="1">
      <c r="A9" s="253"/>
      <c r="B9" s="276" t="s">
        <v>38</v>
      </c>
      <c r="C9" s="276"/>
      <c r="D9" s="276"/>
      <c r="E9" s="276"/>
      <c r="F9" s="276"/>
      <c r="G9" s="276"/>
      <c r="H9" s="50" t="s">
        <v>28</v>
      </c>
      <c r="I9" s="49"/>
      <c r="J9" s="107"/>
      <c r="K9" s="97"/>
      <c r="L9" s="107"/>
      <c r="M9" s="107"/>
      <c r="N9" s="107"/>
    </row>
    <row r="10" spans="1:14" ht="12.75">
      <c r="A10" s="253"/>
      <c r="B10" s="276" t="s">
        <v>1</v>
      </c>
      <c r="C10" s="276"/>
      <c r="D10" s="276"/>
      <c r="E10" s="276"/>
      <c r="F10" s="276"/>
      <c r="G10" s="276"/>
      <c r="H10" s="50"/>
      <c r="I10" s="49"/>
      <c r="J10" s="107"/>
      <c r="K10" s="97"/>
      <c r="L10" s="107"/>
      <c r="M10" s="107"/>
      <c r="N10" s="107"/>
    </row>
    <row r="11" spans="1:14" ht="12.75" customHeight="1">
      <c r="A11" s="253"/>
      <c r="B11" s="366" t="s">
        <v>2</v>
      </c>
      <c r="C11" s="366"/>
      <c r="D11" s="366"/>
      <c r="E11" s="366"/>
      <c r="F11" s="366"/>
      <c r="G11" s="275"/>
      <c r="H11" s="367" t="s">
        <v>43</v>
      </c>
      <c r="I11" s="368"/>
      <c r="J11" s="369"/>
      <c r="K11" s="97"/>
      <c r="L11" s="107"/>
      <c r="M11" s="107"/>
      <c r="N11" s="107"/>
    </row>
    <row r="12" spans="1:14" ht="14.25">
      <c r="A12" s="253"/>
      <c r="B12" s="276"/>
      <c r="C12" s="276"/>
      <c r="D12" s="276"/>
      <c r="E12" s="276"/>
      <c r="F12" s="276"/>
      <c r="G12" s="276"/>
      <c r="H12" s="378" t="s">
        <v>5</v>
      </c>
      <c r="I12" s="379"/>
      <c r="J12" s="380"/>
      <c r="K12" s="97"/>
      <c r="L12" s="107"/>
      <c r="M12" s="107"/>
      <c r="N12" s="107"/>
    </row>
    <row r="13" spans="1:11" ht="15">
      <c r="A13" s="253"/>
      <c r="B13" s="276" t="s">
        <v>29</v>
      </c>
      <c r="C13" s="276"/>
      <c r="D13" s="276"/>
      <c r="E13" s="276"/>
      <c r="F13" s="276"/>
      <c r="G13" s="277"/>
      <c r="H13" s="285"/>
      <c r="I13" s="285"/>
      <c r="J13" s="273"/>
      <c r="K13" s="115"/>
    </row>
    <row r="14" spans="1:11" ht="15">
      <c r="A14" s="253"/>
      <c r="B14" s="41" t="s">
        <v>31</v>
      </c>
      <c r="C14" s="276"/>
      <c r="D14" s="276"/>
      <c r="E14" s="276"/>
      <c r="F14" s="276"/>
      <c r="G14" s="286" t="s">
        <v>30</v>
      </c>
      <c r="H14" s="381" t="s">
        <v>4</v>
      </c>
      <c r="I14" s="382"/>
      <c r="J14" s="383"/>
      <c r="K14" s="115"/>
    </row>
    <row r="15" spans="1:11" ht="27" customHeight="1">
      <c r="A15" s="253"/>
      <c r="B15" s="277" t="s">
        <v>32</v>
      </c>
      <c r="C15" s="277"/>
      <c r="D15" s="277"/>
      <c r="E15" s="277"/>
      <c r="F15" s="277"/>
      <c r="G15" s="277"/>
      <c r="H15" s="278"/>
      <c r="I15" s="278"/>
      <c r="J15" s="278"/>
      <c r="K15" s="115"/>
    </row>
    <row r="16" spans="1:11" ht="15" customHeight="1">
      <c r="A16" s="253"/>
      <c r="B16" s="277" t="s">
        <v>33</v>
      </c>
      <c r="C16" s="277"/>
      <c r="D16" s="277"/>
      <c r="E16" s="277"/>
      <c r="F16" s="384" t="s">
        <v>23</v>
      </c>
      <c r="G16" s="385"/>
      <c r="H16" s="381"/>
      <c r="I16" s="382"/>
      <c r="J16" s="383"/>
      <c r="K16" s="115"/>
    </row>
    <row r="17" spans="1:11" ht="23.25" customHeight="1">
      <c r="A17" s="253"/>
      <c r="B17" s="262"/>
      <c r="C17" s="256"/>
      <c r="D17" s="256"/>
      <c r="E17" s="256"/>
      <c r="F17" s="256"/>
      <c r="G17" s="256"/>
      <c r="H17" s="256"/>
      <c r="I17" s="256"/>
      <c r="J17" s="256"/>
      <c r="K17" s="115"/>
    </row>
    <row r="18" spans="1:11" ht="12.75">
      <c r="A18" s="253"/>
      <c r="B18" s="262"/>
      <c r="C18" s="256"/>
      <c r="D18" s="256"/>
      <c r="E18" s="256"/>
      <c r="F18" s="256"/>
      <c r="G18" s="256"/>
      <c r="H18" s="256"/>
      <c r="I18" s="256"/>
      <c r="J18" s="256"/>
      <c r="K18" s="115"/>
    </row>
    <row r="19" spans="1:11" ht="20.25">
      <c r="A19" s="253"/>
      <c r="B19" s="370"/>
      <c r="C19" s="371"/>
      <c r="D19" s="371"/>
      <c r="E19" s="371"/>
      <c r="F19" s="371"/>
      <c r="G19" s="371"/>
      <c r="H19" s="371"/>
      <c r="I19" s="371"/>
      <c r="J19" s="371"/>
      <c r="K19" s="115"/>
    </row>
    <row r="20" spans="1:11" ht="20.25">
      <c r="A20" s="253"/>
      <c r="B20" s="370"/>
      <c r="C20" s="371"/>
      <c r="D20" s="371"/>
      <c r="E20" s="371"/>
      <c r="F20" s="371"/>
      <c r="G20" s="371"/>
      <c r="H20" s="371"/>
      <c r="I20" s="371"/>
      <c r="J20" s="371"/>
      <c r="K20" s="115"/>
    </row>
    <row r="21" spans="1:11" ht="22.5" customHeight="1">
      <c r="A21" s="253"/>
      <c r="B21" s="370" t="s">
        <v>21</v>
      </c>
      <c r="C21" s="371"/>
      <c r="D21" s="371"/>
      <c r="E21" s="371"/>
      <c r="F21" s="371"/>
      <c r="G21" s="371"/>
      <c r="H21" s="371"/>
      <c r="I21" s="371"/>
      <c r="J21" s="371"/>
      <c r="K21" s="115"/>
    </row>
    <row r="22" spans="1:11" ht="20.25">
      <c r="A22" s="253"/>
      <c r="B22" s="370" t="s">
        <v>486</v>
      </c>
      <c r="C22" s="371"/>
      <c r="D22" s="371"/>
      <c r="E22" s="371"/>
      <c r="F22" s="371"/>
      <c r="G22" s="371"/>
      <c r="H22" s="371"/>
      <c r="I22" s="371"/>
      <c r="J22" s="371"/>
      <c r="K22" s="115"/>
    </row>
    <row r="23" spans="1:11" ht="20.25">
      <c r="A23" s="253"/>
      <c r="B23" s="370" t="s">
        <v>22</v>
      </c>
      <c r="C23" s="370"/>
      <c r="D23" s="370"/>
      <c r="E23" s="370"/>
      <c r="F23" s="370"/>
      <c r="G23" s="370"/>
      <c r="H23" s="370"/>
      <c r="I23" s="370"/>
      <c r="J23" s="370"/>
      <c r="K23" s="115"/>
    </row>
    <row r="24" spans="1:11" ht="20.25">
      <c r="A24" s="253"/>
      <c r="B24" s="287"/>
      <c r="C24" s="288"/>
      <c r="D24" s="288"/>
      <c r="E24" s="289"/>
      <c r="F24" s="290">
        <v>2010</v>
      </c>
      <c r="G24" s="288"/>
      <c r="H24" s="288"/>
      <c r="I24" s="288"/>
      <c r="J24" s="288"/>
      <c r="K24" s="115"/>
    </row>
    <row r="25" spans="1:11" ht="12.75">
      <c r="A25" s="253"/>
      <c r="B25" s="256"/>
      <c r="C25" s="256"/>
      <c r="D25" s="256"/>
      <c r="E25" s="256"/>
      <c r="F25" s="256"/>
      <c r="G25" s="256"/>
      <c r="H25" s="256"/>
      <c r="I25" s="256"/>
      <c r="J25" s="256"/>
      <c r="K25" s="115"/>
    </row>
    <row r="26" spans="1:11" ht="12.75">
      <c r="A26" s="253"/>
      <c r="B26" s="256"/>
      <c r="C26" s="256"/>
      <c r="D26" s="256"/>
      <c r="E26" s="256"/>
      <c r="F26" s="256"/>
      <c r="G26" s="256"/>
      <c r="H26" s="256"/>
      <c r="I26" s="256"/>
      <c r="J26" s="256"/>
      <c r="K26" s="115"/>
    </row>
    <row r="27" spans="1:11" ht="15">
      <c r="A27" s="253"/>
      <c r="B27" s="258"/>
      <c r="C27" s="255"/>
      <c r="D27" s="255"/>
      <c r="E27" s="255"/>
      <c r="F27" s="270"/>
      <c r="G27" s="351"/>
      <c r="H27" s="351"/>
      <c r="I27" s="255"/>
      <c r="J27" s="255"/>
      <c r="K27" s="115"/>
    </row>
    <row r="28" spans="1:11" ht="15">
      <c r="A28" s="253"/>
      <c r="B28" s="258"/>
      <c r="C28" s="255"/>
      <c r="D28" s="255"/>
      <c r="E28" s="255"/>
      <c r="F28" s="270"/>
      <c r="G28" s="269"/>
      <c r="H28" s="269"/>
      <c r="I28" s="255"/>
      <c r="J28" s="255"/>
      <c r="K28" s="115"/>
    </row>
    <row r="29" spans="1:11" ht="43.5" customHeight="1">
      <c r="A29" s="253"/>
      <c r="B29" s="373"/>
      <c r="C29" s="373"/>
      <c r="D29" s="373"/>
      <c r="E29" s="373"/>
      <c r="F29" s="373"/>
      <c r="G29" s="373"/>
      <c r="H29" s="373"/>
      <c r="I29" s="373"/>
      <c r="J29" s="373"/>
      <c r="K29" s="115"/>
    </row>
    <row r="30" spans="1:11" ht="14.25" customHeight="1">
      <c r="A30" s="253"/>
      <c r="B30" s="259"/>
      <c r="C30" s="259"/>
      <c r="D30" s="259"/>
      <c r="E30" s="259"/>
      <c r="F30" s="259"/>
      <c r="G30" s="273"/>
      <c r="H30" s="273"/>
      <c r="I30" s="273"/>
      <c r="J30" s="273"/>
      <c r="K30" s="115"/>
    </row>
    <row r="31" spans="1:11" ht="33.75" customHeight="1">
      <c r="A31" s="253"/>
      <c r="B31" s="374"/>
      <c r="C31" s="374"/>
      <c r="D31" s="374"/>
      <c r="E31" s="374"/>
      <c r="F31" s="374"/>
      <c r="G31" s="374"/>
      <c r="H31" s="374"/>
      <c r="I31" s="374"/>
      <c r="J31" s="374"/>
      <c r="K31" s="115"/>
    </row>
    <row r="32" spans="1:11" ht="10.5" customHeight="1" thickBot="1">
      <c r="A32" s="253"/>
      <c r="B32" s="259"/>
      <c r="C32" s="273"/>
      <c r="D32" s="273"/>
      <c r="E32" s="273"/>
      <c r="F32" s="273"/>
      <c r="G32" s="273"/>
      <c r="H32" s="273"/>
      <c r="I32" s="273"/>
      <c r="J32" s="273"/>
      <c r="K32" s="115"/>
    </row>
    <row r="33" spans="1:11" ht="19.5" customHeight="1">
      <c r="A33" s="253"/>
      <c r="B33" s="352" t="s">
        <v>16</v>
      </c>
      <c r="C33" s="279" t="s">
        <v>17</v>
      </c>
      <c r="D33" s="280"/>
      <c r="E33" s="386"/>
      <c r="F33" s="386"/>
      <c r="G33" s="386"/>
      <c r="H33" s="386"/>
      <c r="I33" s="387"/>
      <c r="J33" s="388"/>
      <c r="K33" s="115"/>
    </row>
    <row r="34" spans="1:11" ht="19.5" customHeight="1">
      <c r="A34" s="253"/>
      <c r="B34" s="353"/>
      <c r="C34" s="267" t="s">
        <v>18</v>
      </c>
      <c r="D34" s="268"/>
      <c r="E34" s="359"/>
      <c r="F34" s="359"/>
      <c r="G34" s="359"/>
      <c r="H34" s="359"/>
      <c r="I34" s="360"/>
      <c r="J34" s="361"/>
      <c r="K34" s="115"/>
    </row>
    <row r="35" spans="1:11" ht="19.5" customHeight="1">
      <c r="A35" s="253"/>
      <c r="B35" s="353"/>
      <c r="C35" s="265" t="s">
        <v>19</v>
      </c>
      <c r="D35" s="266"/>
      <c r="E35" s="377"/>
      <c r="F35" s="359"/>
      <c r="G35" s="359"/>
      <c r="H35" s="359"/>
      <c r="I35" s="360"/>
      <c r="J35" s="361"/>
      <c r="K35" s="115"/>
    </row>
    <row r="36" spans="1:11" ht="19.5" customHeight="1" thickBot="1">
      <c r="A36" s="253"/>
      <c r="B36" s="354"/>
      <c r="C36" s="281" t="s">
        <v>20</v>
      </c>
      <c r="D36" s="282"/>
      <c r="E36" s="355"/>
      <c r="F36" s="356"/>
      <c r="G36" s="356"/>
      <c r="H36" s="356"/>
      <c r="I36" s="357"/>
      <c r="J36" s="358"/>
      <c r="K36" s="115"/>
    </row>
    <row r="37" spans="1:11" ht="18.75" customHeight="1">
      <c r="A37" s="253"/>
      <c r="B37" s="375"/>
      <c r="C37" s="284"/>
      <c r="D37" s="284"/>
      <c r="E37" s="350"/>
      <c r="F37" s="350"/>
      <c r="G37" s="350"/>
      <c r="H37" s="350"/>
      <c r="I37" s="351"/>
      <c r="J37" s="351"/>
      <c r="K37" s="115"/>
    </row>
    <row r="38" spans="1:11" ht="18.75" customHeight="1">
      <c r="A38" s="253"/>
      <c r="B38" s="375"/>
      <c r="C38" s="283"/>
      <c r="D38" s="283"/>
      <c r="E38" s="350"/>
      <c r="F38" s="350"/>
      <c r="G38" s="350"/>
      <c r="H38" s="350"/>
      <c r="I38" s="351"/>
      <c r="J38" s="351"/>
      <c r="K38" s="115"/>
    </row>
    <row r="39" spans="1:11" ht="18.75" customHeight="1">
      <c r="A39" s="253"/>
      <c r="B39" s="375"/>
      <c r="C39" s="284"/>
      <c r="D39" s="284"/>
      <c r="E39" s="350"/>
      <c r="F39" s="350"/>
      <c r="G39" s="350"/>
      <c r="H39" s="350"/>
      <c r="I39" s="350"/>
      <c r="J39" s="350"/>
      <c r="K39" s="115"/>
    </row>
    <row r="40" spans="1:11" ht="18.75" customHeight="1">
      <c r="A40" s="253"/>
      <c r="B40" s="375"/>
      <c r="C40" s="284"/>
      <c r="D40" s="284"/>
      <c r="E40" s="350"/>
      <c r="F40" s="350"/>
      <c r="G40" s="350"/>
      <c r="H40" s="350"/>
      <c r="I40" s="350"/>
      <c r="J40" s="350"/>
      <c r="K40" s="115"/>
    </row>
    <row r="41" spans="1:11" ht="12" customHeight="1">
      <c r="A41" s="253"/>
      <c r="B41" s="372"/>
      <c r="C41" s="372"/>
      <c r="D41" s="255"/>
      <c r="E41" s="255"/>
      <c r="F41" s="271"/>
      <c r="G41" s="376"/>
      <c r="H41" s="376"/>
      <c r="I41" s="376"/>
      <c r="J41" s="376"/>
      <c r="K41" s="115"/>
    </row>
    <row r="42" ht="0" customHeight="1" hidden="1"/>
    <row r="43" ht="0" customHeight="1" hidden="1"/>
  </sheetData>
  <sheetProtection password="EC05" sheet="1" objects="1" scenarios="1" selectLockedCells="1" selectUnlockedCells="1"/>
  <mergeCells count="29">
    <mergeCell ref="F16:G16"/>
    <mergeCell ref="E33:J33"/>
    <mergeCell ref="B41:C41"/>
    <mergeCell ref="B29:J29"/>
    <mergeCell ref="B21:J21"/>
    <mergeCell ref="B31:J31"/>
    <mergeCell ref="B37:B40"/>
    <mergeCell ref="G41:J41"/>
    <mergeCell ref="E37:J37"/>
    <mergeCell ref="G27:H27"/>
    <mergeCell ref="B22:J22"/>
    <mergeCell ref="B23:J23"/>
    <mergeCell ref="B2:B3"/>
    <mergeCell ref="H3:J3"/>
    <mergeCell ref="B11:F11"/>
    <mergeCell ref="B8:G8"/>
    <mergeCell ref="H11:J11"/>
    <mergeCell ref="B20:J20"/>
    <mergeCell ref="B19:J19"/>
    <mergeCell ref="H12:J12"/>
    <mergeCell ref="H14:J14"/>
    <mergeCell ref="H16:J16"/>
    <mergeCell ref="E38:J38"/>
    <mergeCell ref="E39:J39"/>
    <mergeCell ref="E40:J40"/>
    <mergeCell ref="B33:B36"/>
    <mergeCell ref="E36:J36"/>
    <mergeCell ref="E34:J34"/>
    <mergeCell ref="E35:J35"/>
  </mergeCells>
  <dataValidations count="1">
    <dataValidation operator="equal" allowBlank="1" showInputMessage="1" showErrorMessage="1" sqref="H16 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showGridLines="0" zoomScalePageLayoutView="0" workbookViewId="0" topLeftCell="A1">
      <selection activeCell="M10" sqref="M10"/>
    </sheetView>
  </sheetViews>
  <sheetFormatPr defaultColWidth="0" defaultRowHeight="12.75" zeroHeight="1"/>
  <cols>
    <col min="1" max="1" width="1.75390625" style="4" customWidth="1"/>
    <col min="2" max="2" width="12.25390625" style="6" customWidth="1"/>
    <col min="3" max="4" width="6.25390625" style="6" customWidth="1"/>
    <col min="5" max="5" width="6.75390625" style="12" customWidth="1"/>
    <col min="6" max="6" width="12.375" style="12" customWidth="1"/>
    <col min="7" max="7" width="13.75390625" style="12" customWidth="1"/>
    <col min="8" max="8" width="4.875" style="12" customWidth="1"/>
    <col min="9" max="9" width="16.25390625" style="12" customWidth="1"/>
    <col min="10" max="10" width="15.25390625" style="6" customWidth="1"/>
    <col min="11" max="11" width="4.625" style="6" customWidth="1"/>
    <col min="12" max="12" width="7.00390625" style="6" customWidth="1"/>
    <col min="13" max="13" width="26.25390625" style="6" customWidth="1"/>
    <col min="14" max="14" width="1.75390625" style="4" customWidth="1"/>
    <col min="15" max="17" width="3.25390625" style="4" hidden="1" customWidth="1"/>
    <col min="18" max="16384" width="0" style="4" hidden="1" customWidth="1"/>
  </cols>
  <sheetData>
    <row r="1" spans="2:13" ht="15">
      <c r="B1" s="13"/>
      <c r="C1" s="13"/>
      <c r="D1" s="13"/>
      <c r="E1" s="14"/>
      <c r="F1" s="14"/>
      <c r="G1" s="14"/>
      <c r="H1" s="14"/>
      <c r="I1" s="14"/>
      <c r="J1" s="13"/>
      <c r="K1" s="13"/>
      <c r="L1" s="13"/>
      <c r="M1" s="261" t="s">
        <v>6</v>
      </c>
    </row>
    <row r="2" spans="2:13" ht="12.75">
      <c r="B2" s="13"/>
      <c r="C2" s="13"/>
      <c r="D2" s="13"/>
      <c r="E2" s="14"/>
      <c r="F2" s="14"/>
      <c r="G2" s="14"/>
      <c r="H2" s="14"/>
      <c r="I2" s="14"/>
      <c r="J2" s="13"/>
      <c r="K2" s="13"/>
      <c r="L2" s="13"/>
      <c r="M2" s="13"/>
    </row>
    <row r="3" spans="2:13" ht="12.75">
      <c r="B3" s="13"/>
      <c r="C3" s="13"/>
      <c r="D3" s="13"/>
      <c r="E3" s="14"/>
      <c r="F3" s="14"/>
      <c r="G3" s="14"/>
      <c r="H3" s="14"/>
      <c r="I3" s="14"/>
      <c r="J3" s="13"/>
      <c r="K3" s="13"/>
      <c r="L3" s="13"/>
      <c r="M3" s="13"/>
    </row>
    <row r="4" spans="2:13" ht="28.5" customHeight="1">
      <c r="B4" s="13"/>
      <c r="C4" s="13"/>
      <c r="D4" s="13"/>
      <c r="E4" s="14"/>
      <c r="F4" s="14"/>
      <c r="G4" s="14"/>
      <c r="H4" s="14"/>
      <c r="I4" s="14"/>
      <c r="J4" s="13"/>
      <c r="K4" s="13"/>
      <c r="L4" s="13"/>
      <c r="M4" s="13"/>
    </row>
    <row r="5" spans="2:13" s="15" customFormat="1" ht="20.25" customHeight="1">
      <c r="B5" s="185" t="s">
        <v>363</v>
      </c>
      <c r="C5" s="13"/>
      <c r="D5" s="13"/>
      <c r="E5" s="14"/>
      <c r="F5" s="14"/>
      <c r="G5" s="14"/>
      <c r="H5" s="14"/>
      <c r="I5" s="14"/>
      <c r="J5" s="13"/>
      <c r="K5" s="13"/>
      <c r="L5" s="64"/>
      <c r="M5" s="68" t="s">
        <v>254</v>
      </c>
    </row>
    <row r="6" spans="2:13" ht="60">
      <c r="B6" s="429"/>
      <c r="C6" s="429"/>
      <c r="D6" s="429"/>
      <c r="E6" s="5" t="s">
        <v>46</v>
      </c>
      <c r="F6" s="5" t="s">
        <v>34</v>
      </c>
      <c r="G6" s="424" t="s">
        <v>344</v>
      </c>
      <c r="H6" s="425"/>
      <c r="I6" s="5" t="s">
        <v>48</v>
      </c>
      <c r="J6" s="5" t="s">
        <v>164</v>
      </c>
      <c r="K6" s="46"/>
      <c r="L6" s="251" t="str">
        <f>IF(J8&lt;=I8,"ok","chyba")</f>
        <v>ok</v>
      </c>
      <c r="M6" s="70" t="s">
        <v>255</v>
      </c>
    </row>
    <row r="7" spans="2:13" ht="29.25" customHeight="1">
      <c r="B7" s="430" t="s">
        <v>44</v>
      </c>
      <c r="C7" s="430"/>
      <c r="D7" s="430"/>
      <c r="E7" s="8" t="s">
        <v>45</v>
      </c>
      <c r="F7" s="8">
        <v>1</v>
      </c>
      <c r="G7" s="406">
        <v>2</v>
      </c>
      <c r="H7" s="426"/>
      <c r="I7" s="8">
        <v>3</v>
      </c>
      <c r="J7" s="8">
        <v>4</v>
      </c>
      <c r="K7" s="36"/>
      <c r="L7" s="251" t="str">
        <f>IF(J9&lt;=I9,"ok","chyba")</f>
        <v>ok</v>
      </c>
      <c r="M7" s="70" t="s">
        <v>321</v>
      </c>
    </row>
    <row r="8" spans="2:13" ht="24" customHeight="1">
      <c r="B8" s="399" t="s">
        <v>49</v>
      </c>
      <c r="C8" s="400"/>
      <c r="D8" s="401"/>
      <c r="E8" s="8">
        <v>71</v>
      </c>
      <c r="F8" s="2">
        <v>55503</v>
      </c>
      <c r="G8" s="427">
        <v>6046</v>
      </c>
      <c r="H8" s="428"/>
      <c r="I8" s="2">
        <v>56520</v>
      </c>
      <c r="J8" s="2">
        <v>26242</v>
      </c>
      <c r="K8" s="67"/>
      <c r="L8" s="71" t="str">
        <f>IF(I9=SUM(F9:H9),"ok ","chyba")</f>
        <v>ok </v>
      </c>
      <c r="M8" s="70" t="s">
        <v>416</v>
      </c>
    </row>
    <row r="9" spans="2:13" ht="24.75" customHeight="1">
      <c r="B9" s="399" t="s">
        <v>50</v>
      </c>
      <c r="C9" s="400"/>
      <c r="D9" s="401"/>
      <c r="E9" s="8">
        <v>72</v>
      </c>
      <c r="F9" s="143">
        <v>861</v>
      </c>
      <c r="G9" s="404">
        <v>3957</v>
      </c>
      <c r="H9" s="405"/>
      <c r="I9" s="144">
        <v>4818</v>
      </c>
      <c r="J9" s="143">
        <v>1069</v>
      </c>
      <c r="K9" s="67"/>
      <c r="L9" s="389" t="s">
        <v>417</v>
      </c>
      <c r="M9" s="390"/>
    </row>
    <row r="10" spans="2:13" ht="65.25" customHeight="1">
      <c r="B10" s="185" t="s">
        <v>422</v>
      </c>
      <c r="C10" s="16"/>
      <c r="D10" s="16"/>
      <c r="E10" s="16"/>
      <c r="F10" s="16"/>
      <c r="G10" s="16"/>
      <c r="H10" s="16"/>
      <c r="I10" s="16"/>
      <c r="J10" s="16"/>
      <c r="K10" s="16"/>
      <c r="L10" s="65"/>
      <c r="M10" s="66"/>
    </row>
    <row r="11" spans="2:13" ht="24">
      <c r="B11" s="406"/>
      <c r="C11" s="407"/>
      <c r="D11" s="407"/>
      <c r="E11" s="407"/>
      <c r="F11" s="407"/>
      <c r="G11" s="408"/>
      <c r="H11" s="5" t="s">
        <v>46</v>
      </c>
      <c r="I11" s="5" t="s">
        <v>51</v>
      </c>
      <c r="J11" s="5" t="s">
        <v>341</v>
      </c>
      <c r="K11" s="46"/>
      <c r="L11" s="65"/>
      <c r="M11" s="66"/>
    </row>
    <row r="12" spans="2:13" ht="24.75" customHeight="1">
      <c r="B12" s="19" t="s">
        <v>44</v>
      </c>
      <c r="C12" s="406" t="s">
        <v>45</v>
      </c>
      <c r="D12" s="412"/>
      <c r="E12" s="412"/>
      <c r="F12" s="412"/>
      <c r="G12" s="413"/>
      <c r="H12" s="8" t="s">
        <v>52</v>
      </c>
      <c r="I12" s="8">
        <v>1</v>
      </c>
      <c r="J12" s="8">
        <v>2</v>
      </c>
      <c r="K12" s="36"/>
      <c r="L12" s="65"/>
      <c r="M12" s="66"/>
    </row>
    <row r="13" spans="2:13" ht="30" customHeight="1">
      <c r="B13" s="395" t="s">
        <v>57</v>
      </c>
      <c r="C13" s="392" t="s">
        <v>277</v>
      </c>
      <c r="D13" s="397"/>
      <c r="E13" s="397"/>
      <c r="F13" s="397"/>
      <c r="G13" s="398"/>
      <c r="H13" s="7">
        <v>73</v>
      </c>
      <c r="I13" s="2">
        <v>58</v>
      </c>
      <c r="J13" s="2">
        <v>58</v>
      </c>
      <c r="K13" s="67"/>
      <c r="L13" s="251" t="str">
        <f aca="true" t="shared" si="0" ref="L13:L18">IF(J13&lt;=I13,"ok","chyba")</f>
        <v>ok</v>
      </c>
      <c r="M13" s="70" t="s">
        <v>256</v>
      </c>
    </row>
    <row r="14" spans="2:13" ht="25.5" customHeight="1">
      <c r="B14" s="421"/>
      <c r="C14" s="391" t="s">
        <v>177</v>
      </c>
      <c r="D14" s="382"/>
      <c r="E14" s="382"/>
      <c r="F14" s="382"/>
      <c r="G14" s="383"/>
      <c r="H14" s="7" t="s">
        <v>178</v>
      </c>
      <c r="I14" s="2">
        <v>70</v>
      </c>
      <c r="J14" s="2">
        <v>69</v>
      </c>
      <c r="K14" s="67"/>
      <c r="L14" s="251" t="str">
        <f t="shared" si="0"/>
        <v>ok</v>
      </c>
      <c r="M14" s="70" t="s">
        <v>257</v>
      </c>
    </row>
    <row r="15" spans="2:13" ht="26.25" customHeight="1">
      <c r="B15" s="422"/>
      <c r="C15" s="391" t="s">
        <v>478</v>
      </c>
      <c r="D15" s="402"/>
      <c r="E15" s="402"/>
      <c r="F15" s="402"/>
      <c r="G15" s="403"/>
      <c r="H15" s="7">
        <v>74</v>
      </c>
      <c r="I15" s="2">
        <v>127</v>
      </c>
      <c r="J15" s="2">
        <v>107</v>
      </c>
      <c r="K15" s="67"/>
      <c r="L15" s="251" t="str">
        <f t="shared" si="0"/>
        <v>ok</v>
      </c>
      <c r="M15" s="70" t="s">
        <v>258</v>
      </c>
    </row>
    <row r="16" spans="2:13" ht="25.5" customHeight="1">
      <c r="B16" s="422"/>
      <c r="C16" s="392" t="s">
        <v>278</v>
      </c>
      <c r="D16" s="397"/>
      <c r="E16" s="397"/>
      <c r="F16" s="397"/>
      <c r="G16" s="398"/>
      <c r="H16" s="7">
        <v>77</v>
      </c>
      <c r="I16" s="2">
        <v>34</v>
      </c>
      <c r="J16" s="2">
        <v>34</v>
      </c>
      <c r="K16" s="67"/>
      <c r="L16" s="251" t="str">
        <f t="shared" si="0"/>
        <v>ok</v>
      </c>
      <c r="M16" s="70" t="s">
        <v>259</v>
      </c>
    </row>
    <row r="17" spans="2:13" ht="24.75" customHeight="1">
      <c r="B17" s="392" t="s">
        <v>423</v>
      </c>
      <c r="C17" s="397"/>
      <c r="D17" s="397"/>
      <c r="E17" s="397"/>
      <c r="F17" s="397"/>
      <c r="G17" s="398"/>
      <c r="H17" s="7">
        <v>78</v>
      </c>
      <c r="I17" s="2">
        <v>52</v>
      </c>
      <c r="J17" s="2">
        <v>39</v>
      </c>
      <c r="K17" s="67"/>
      <c r="L17" s="251" t="str">
        <f t="shared" si="0"/>
        <v>ok</v>
      </c>
      <c r="M17" s="70" t="s">
        <v>260</v>
      </c>
    </row>
    <row r="18" spans="2:13" ht="24.75" customHeight="1">
      <c r="B18" s="392" t="s">
        <v>425</v>
      </c>
      <c r="C18" s="393"/>
      <c r="D18" s="393"/>
      <c r="E18" s="393"/>
      <c r="F18" s="393"/>
      <c r="G18" s="394"/>
      <c r="H18" s="7" t="s">
        <v>424</v>
      </c>
      <c r="I18" s="2">
        <v>20</v>
      </c>
      <c r="J18" s="2">
        <v>15</v>
      </c>
      <c r="K18" s="67"/>
      <c r="L18" s="251" t="str">
        <f t="shared" si="0"/>
        <v>ok</v>
      </c>
      <c r="M18" s="70" t="s">
        <v>426</v>
      </c>
    </row>
    <row r="19" spans="2:13" ht="70.5" customHeight="1">
      <c r="B19" s="16" t="s">
        <v>53</v>
      </c>
      <c r="C19" s="16"/>
      <c r="D19" s="16"/>
      <c r="E19" s="16"/>
      <c r="F19" s="16"/>
      <c r="G19" s="16"/>
      <c r="H19" s="16"/>
      <c r="I19" s="16"/>
      <c r="J19" s="16"/>
      <c r="K19" s="16"/>
      <c r="L19" s="252"/>
      <c r="M19" s="252"/>
    </row>
    <row r="20" spans="2:13" ht="25.5" customHeight="1">
      <c r="B20" s="22"/>
      <c r="C20" s="395" t="s">
        <v>46</v>
      </c>
      <c r="D20" s="417" t="s">
        <v>59</v>
      </c>
      <c r="E20" s="418"/>
      <c r="F20" s="406" t="s">
        <v>124</v>
      </c>
      <c r="G20" s="412"/>
      <c r="H20" s="412"/>
      <c r="I20" s="412"/>
      <c r="J20" s="413"/>
      <c r="K20" s="62"/>
      <c r="L20" s="69" t="str">
        <f>IF(J23&lt;=I23,"ok","chyba")</f>
        <v>ok</v>
      </c>
      <c r="M20" s="70" t="s">
        <v>261</v>
      </c>
    </row>
    <row r="21" spans="2:13" ht="28.5" customHeight="1">
      <c r="B21" s="23"/>
      <c r="C21" s="396"/>
      <c r="D21" s="419"/>
      <c r="E21" s="420"/>
      <c r="F21" s="8" t="s">
        <v>280</v>
      </c>
      <c r="G21" s="406" t="s">
        <v>54</v>
      </c>
      <c r="H21" s="414"/>
      <c r="I21" s="26" t="s">
        <v>55</v>
      </c>
      <c r="J21" s="8" t="s">
        <v>54</v>
      </c>
      <c r="K21" s="36"/>
      <c r="L21" s="69" t="str">
        <f>IF(G23&lt;=F23,"ok","chyba")</f>
        <v>ok</v>
      </c>
      <c r="M21" s="70" t="s">
        <v>262</v>
      </c>
    </row>
    <row r="22" spans="2:13" ht="27" customHeight="1">
      <c r="B22" s="24" t="s">
        <v>44</v>
      </c>
      <c r="C22" s="17" t="s">
        <v>45</v>
      </c>
      <c r="D22" s="406">
        <v>1</v>
      </c>
      <c r="E22" s="413"/>
      <c r="F22" s="8">
        <v>2</v>
      </c>
      <c r="G22" s="406">
        <v>3</v>
      </c>
      <c r="H22" s="414"/>
      <c r="I22" s="26">
        <v>4</v>
      </c>
      <c r="J22" s="8">
        <v>5</v>
      </c>
      <c r="K22" s="36"/>
      <c r="L22" s="71" t="str">
        <f>IF(D23=SUM(F23,I23),"ok ","chyba")</f>
        <v>ok </v>
      </c>
      <c r="M22" s="70" t="s">
        <v>263</v>
      </c>
    </row>
    <row r="23" spans="2:13" ht="39.75" customHeight="1">
      <c r="B23" s="18" t="s">
        <v>290</v>
      </c>
      <c r="C23" s="8">
        <v>79</v>
      </c>
      <c r="D23" s="415">
        <v>4332</v>
      </c>
      <c r="E23" s="423"/>
      <c r="F23" s="3">
        <v>1746</v>
      </c>
      <c r="G23" s="415">
        <v>557</v>
      </c>
      <c r="H23" s="416"/>
      <c r="I23" s="37">
        <v>2586</v>
      </c>
      <c r="J23" s="3">
        <v>629</v>
      </c>
      <c r="K23" s="36"/>
      <c r="L23" s="36"/>
      <c r="M23" s="36"/>
    </row>
    <row r="24" spans="2:13" ht="39.75" customHeight="1">
      <c r="B24" s="45"/>
      <c r="C24" s="36"/>
      <c r="D24" s="47"/>
      <c r="E24" s="63"/>
      <c r="F24" s="47"/>
      <c r="G24" s="47"/>
      <c r="H24" s="47"/>
      <c r="I24" s="47"/>
      <c r="J24" s="47"/>
      <c r="K24" s="36"/>
      <c r="L24" s="36"/>
      <c r="M24" s="36"/>
    </row>
    <row r="25" spans="2:13" ht="39.75" customHeight="1">
      <c r="B25" s="45"/>
      <c r="C25" s="36"/>
      <c r="D25" s="47"/>
      <c r="E25" s="63"/>
      <c r="F25" s="47"/>
      <c r="G25" s="47"/>
      <c r="H25" s="47"/>
      <c r="I25" s="47"/>
      <c r="J25" s="47"/>
      <c r="K25" s="36"/>
      <c r="L25" s="36"/>
      <c r="M25" s="36"/>
    </row>
    <row r="26" spans="2:13" ht="39.75" customHeight="1">
      <c r="B26" s="45"/>
      <c r="C26" s="36"/>
      <c r="D26" s="47"/>
      <c r="E26" s="63"/>
      <c r="F26" s="47"/>
      <c r="G26" s="47"/>
      <c r="H26" s="47"/>
      <c r="I26" s="47"/>
      <c r="J26" s="47"/>
      <c r="K26" s="36"/>
      <c r="L26" s="36"/>
      <c r="M26" s="36"/>
    </row>
    <row r="27" spans="2:13" ht="116.25" customHeight="1" thickBot="1">
      <c r="B27" s="102" t="s">
        <v>294</v>
      </c>
      <c r="C27" s="36"/>
      <c r="D27" s="47"/>
      <c r="E27" s="63"/>
      <c r="F27" s="47"/>
      <c r="G27" s="47"/>
      <c r="H27" s="47"/>
      <c r="I27" s="47"/>
      <c r="J27" s="47"/>
      <c r="K27" s="36"/>
      <c r="L27" s="36"/>
      <c r="M27" s="36"/>
    </row>
    <row r="28" spans="2:13" ht="159.75" customHeight="1" thickBot="1">
      <c r="B28" s="409"/>
      <c r="C28" s="410"/>
      <c r="D28" s="410"/>
      <c r="E28" s="410"/>
      <c r="F28" s="410"/>
      <c r="G28" s="410"/>
      <c r="H28" s="410"/>
      <c r="I28" s="410"/>
      <c r="J28" s="411"/>
      <c r="K28" s="36"/>
      <c r="L28" s="36"/>
      <c r="M28" s="36"/>
    </row>
    <row r="29" spans="2:13" ht="13.5" customHeight="1">
      <c r="B29" s="45"/>
      <c r="C29" s="36"/>
      <c r="D29" s="47"/>
      <c r="E29" s="63"/>
      <c r="F29" s="47"/>
      <c r="G29" s="47"/>
      <c r="H29" s="47"/>
      <c r="I29" s="47"/>
      <c r="J29" s="47"/>
      <c r="K29" s="36"/>
      <c r="L29" s="36"/>
      <c r="M29" s="36"/>
    </row>
    <row r="30" spans="2:13" ht="12.75">
      <c r="B30" s="13"/>
      <c r="C30" s="13"/>
      <c r="D30" s="13"/>
      <c r="E30" s="14"/>
      <c r="F30" s="14"/>
      <c r="G30" s="14"/>
      <c r="H30" s="14"/>
      <c r="I30" s="14"/>
      <c r="J30" s="13"/>
      <c r="K30" s="13"/>
      <c r="L30" s="13"/>
      <c r="M30" s="13"/>
    </row>
    <row r="31" spans="2:13" ht="12.75" customHeight="1">
      <c r="B31" s="13"/>
      <c r="C31" s="13"/>
      <c r="D31" s="13"/>
      <c r="E31" s="14"/>
      <c r="F31" s="14"/>
      <c r="G31" s="14"/>
      <c r="H31" s="14"/>
      <c r="I31" s="14"/>
      <c r="J31" s="13"/>
      <c r="K31" s="13"/>
      <c r="L31" s="13"/>
      <c r="M31" s="13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 password="EC05" sheet="1" objects="1" scenarios="1" selectLockedCells="1" selectUnlockedCells="1"/>
  <mergeCells count="27">
    <mergeCell ref="D23:E23"/>
    <mergeCell ref="D22:E22"/>
    <mergeCell ref="G6:H6"/>
    <mergeCell ref="G7:H7"/>
    <mergeCell ref="G8:H8"/>
    <mergeCell ref="B6:D6"/>
    <mergeCell ref="B7:D7"/>
    <mergeCell ref="B8:D8"/>
    <mergeCell ref="B28:J28"/>
    <mergeCell ref="F20:J20"/>
    <mergeCell ref="C12:G12"/>
    <mergeCell ref="G22:H22"/>
    <mergeCell ref="G23:H23"/>
    <mergeCell ref="G21:H21"/>
    <mergeCell ref="D20:E21"/>
    <mergeCell ref="B17:G17"/>
    <mergeCell ref="C13:G13"/>
    <mergeCell ref="B13:B16"/>
    <mergeCell ref="L9:M9"/>
    <mergeCell ref="C14:G14"/>
    <mergeCell ref="B18:G18"/>
    <mergeCell ref="C20:C21"/>
    <mergeCell ref="C16:G16"/>
    <mergeCell ref="B9:D9"/>
    <mergeCell ref="C15:G15"/>
    <mergeCell ref="G9:H9"/>
    <mergeCell ref="B11:G11"/>
  </mergeCells>
  <conditionalFormatting sqref="L20:L22 L6:L18">
    <cfRule type="cellIs" priority="1" dxfId="2" operator="equal" stopIfTrue="1">
      <formula>"chyba"</formula>
    </cfRule>
  </conditionalFormatting>
  <dataValidations count="2">
    <dataValidation type="whole" allowBlank="1" showErrorMessage="1" errorTitle="Pozor!" error="Je nezbytné vložit numerickou hodnotu!" sqref="F8:J8 G9:I9 D23:J26">
      <formula1>0</formula1>
      <formula2>999999</formula2>
    </dataValidation>
    <dataValidation type="whole" allowBlank="1" showErrorMessage="1" errorTitle="Pozor!" error="Je nezbytné vložit numerickou hodnotu!" sqref="I13:J18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5"/>
  <sheetViews>
    <sheetView showGridLines="0" zoomScalePageLayoutView="0" workbookViewId="0" topLeftCell="B1">
      <selection activeCell="R30" sqref="R30"/>
    </sheetView>
  </sheetViews>
  <sheetFormatPr defaultColWidth="0" defaultRowHeight="12.75" zeroHeight="1"/>
  <cols>
    <col min="1" max="1" width="1.75390625" style="4" hidden="1" customWidth="1"/>
    <col min="2" max="2" width="18.75390625" style="44" customWidth="1"/>
    <col min="3" max="3" width="5.75390625" style="44" customWidth="1"/>
    <col min="4" max="4" width="6.00390625" style="44" customWidth="1"/>
    <col min="5" max="5" width="7.00390625" style="44" customWidth="1"/>
    <col min="6" max="6" width="9.625" style="44" customWidth="1"/>
    <col min="7" max="7" width="9.125" style="44" customWidth="1"/>
    <col min="8" max="8" width="12.375" style="44" customWidth="1"/>
    <col min="9" max="9" width="15.125" style="44" customWidth="1"/>
    <col min="10" max="10" width="12.00390625" style="44" customWidth="1"/>
    <col min="11" max="11" width="14.375" style="44" customWidth="1"/>
    <col min="12" max="12" width="11.125" style="44" customWidth="1"/>
    <col min="13" max="13" width="11.75390625" style="44" customWidth="1"/>
    <col min="14" max="14" width="9.625" style="44" customWidth="1"/>
    <col min="15" max="15" width="9.375" style="44" customWidth="1"/>
    <col min="16" max="16" width="3.375" style="44" customWidth="1"/>
    <col min="17" max="17" width="6.25390625" style="44" customWidth="1"/>
    <col min="18" max="18" width="29.00390625" style="44" customWidth="1"/>
    <col min="19" max="19" width="1.75390625" style="4" customWidth="1"/>
    <col min="20" max="16384" width="0" style="4" hidden="1" customWidth="1"/>
  </cols>
  <sheetData>
    <row r="1" spans="2:18" ht="1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261" t="s">
        <v>7</v>
      </c>
    </row>
    <row r="2" spans="2:18" ht="9.75" customHeight="1"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2:18" ht="18" customHeight="1">
      <c r="B3" s="292" t="s">
        <v>364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40"/>
      <c r="Q3" s="40"/>
      <c r="R3" s="82" t="s">
        <v>254</v>
      </c>
    </row>
    <row r="4" spans="2:18" s="6" customFormat="1" ht="27" customHeight="1">
      <c r="B4" s="485"/>
      <c r="C4" s="491"/>
      <c r="D4" s="492"/>
      <c r="E4" s="453" t="s">
        <v>46</v>
      </c>
      <c r="F4" s="485" t="s">
        <v>59</v>
      </c>
      <c r="G4" s="486"/>
      <c r="H4" s="463" t="s">
        <v>124</v>
      </c>
      <c r="I4" s="476"/>
      <c r="J4" s="476"/>
      <c r="K4" s="476"/>
      <c r="L4" s="476"/>
      <c r="M4" s="476"/>
      <c r="N4" s="476"/>
      <c r="O4" s="477"/>
      <c r="P4" s="73"/>
      <c r="Q4" s="212" t="str">
        <f>IF(F7=SUM(H7,L7),"ok","chyba")</f>
        <v>ok</v>
      </c>
      <c r="R4" s="84" t="s">
        <v>265</v>
      </c>
    </row>
    <row r="5" spans="2:18" s="6" customFormat="1" ht="23.25" customHeight="1">
      <c r="B5" s="493"/>
      <c r="C5" s="494"/>
      <c r="D5" s="495"/>
      <c r="E5" s="455"/>
      <c r="F5" s="487"/>
      <c r="G5" s="488"/>
      <c r="H5" s="463" t="s">
        <v>58</v>
      </c>
      <c r="I5" s="478"/>
      <c r="J5" s="463" t="s">
        <v>54</v>
      </c>
      <c r="K5" s="479"/>
      <c r="L5" s="484" t="s">
        <v>55</v>
      </c>
      <c r="M5" s="478"/>
      <c r="N5" s="463" t="s">
        <v>54</v>
      </c>
      <c r="O5" s="478"/>
      <c r="P5" s="72"/>
      <c r="Q5" s="212" t="str">
        <f>IF(F8=L8,"ok","chyba")</f>
        <v>ok</v>
      </c>
      <c r="R5" s="84" t="s">
        <v>266</v>
      </c>
    </row>
    <row r="6" spans="2:18" s="6" customFormat="1" ht="27" customHeight="1">
      <c r="B6" s="451" t="s">
        <v>44</v>
      </c>
      <c r="C6" s="458"/>
      <c r="D6" s="459"/>
      <c r="E6" s="298" t="s">
        <v>45</v>
      </c>
      <c r="F6" s="451">
        <v>1</v>
      </c>
      <c r="G6" s="459"/>
      <c r="H6" s="451">
        <v>2</v>
      </c>
      <c r="I6" s="459"/>
      <c r="J6" s="451">
        <v>3</v>
      </c>
      <c r="K6" s="474"/>
      <c r="L6" s="458">
        <v>4</v>
      </c>
      <c r="M6" s="475"/>
      <c r="N6" s="451">
        <v>5</v>
      </c>
      <c r="O6" s="475"/>
      <c r="P6" s="74"/>
      <c r="Q6" s="212" t="str">
        <f>IF(F9=SUM(H9,L9),"ok","chyba")</f>
        <v>ok</v>
      </c>
      <c r="R6" s="84" t="s">
        <v>267</v>
      </c>
    </row>
    <row r="7" spans="2:18" s="6" customFormat="1" ht="26.25" customHeight="1">
      <c r="B7" s="436" t="s">
        <v>82</v>
      </c>
      <c r="C7" s="437"/>
      <c r="D7" s="438"/>
      <c r="E7" s="298">
        <v>81</v>
      </c>
      <c r="F7" s="447">
        <v>851</v>
      </c>
      <c r="G7" s="447"/>
      <c r="H7" s="447">
        <v>365</v>
      </c>
      <c r="I7" s="447"/>
      <c r="J7" s="447">
        <v>85</v>
      </c>
      <c r="K7" s="448"/>
      <c r="L7" s="446">
        <v>486</v>
      </c>
      <c r="M7" s="447"/>
      <c r="N7" s="447">
        <v>56</v>
      </c>
      <c r="O7" s="447"/>
      <c r="P7" s="75"/>
      <c r="Q7" s="212" t="str">
        <f>IF(F10=SUM(H10,L10),"ok","chyba")</f>
        <v>ok</v>
      </c>
      <c r="R7" s="84" t="s">
        <v>268</v>
      </c>
    </row>
    <row r="8" spans="2:18" s="6" customFormat="1" ht="24" customHeight="1">
      <c r="B8" s="436" t="s">
        <v>83</v>
      </c>
      <c r="C8" s="437"/>
      <c r="D8" s="438"/>
      <c r="E8" s="298">
        <v>82</v>
      </c>
      <c r="F8" s="447">
        <v>639</v>
      </c>
      <c r="G8" s="447"/>
      <c r="H8" s="451" t="s">
        <v>47</v>
      </c>
      <c r="I8" s="459"/>
      <c r="J8" s="451" t="s">
        <v>47</v>
      </c>
      <c r="K8" s="474"/>
      <c r="L8" s="446">
        <v>639</v>
      </c>
      <c r="M8" s="447"/>
      <c r="N8" s="447">
        <v>109</v>
      </c>
      <c r="O8" s="447"/>
      <c r="P8" s="75"/>
      <c r="Q8" s="212" t="str">
        <f>IF(F11=L11,"ok","chyba")</f>
        <v>ok</v>
      </c>
      <c r="R8" s="84" t="s">
        <v>429</v>
      </c>
    </row>
    <row r="9" spans="2:18" s="6" customFormat="1" ht="23.25" customHeight="1">
      <c r="B9" s="436" t="s">
        <v>84</v>
      </c>
      <c r="C9" s="437"/>
      <c r="D9" s="438"/>
      <c r="E9" s="298">
        <v>83</v>
      </c>
      <c r="F9" s="447">
        <v>2178</v>
      </c>
      <c r="G9" s="447"/>
      <c r="H9" s="447">
        <v>992</v>
      </c>
      <c r="I9" s="447"/>
      <c r="J9" s="447">
        <v>341</v>
      </c>
      <c r="K9" s="448"/>
      <c r="L9" s="446">
        <v>1186</v>
      </c>
      <c r="M9" s="447"/>
      <c r="N9" s="447">
        <v>376</v>
      </c>
      <c r="O9" s="447"/>
      <c r="P9" s="75"/>
      <c r="Q9" s="212" t="str">
        <f>IF(F12=H12,"ok","chyba")</f>
        <v>ok</v>
      </c>
      <c r="R9" s="84" t="s">
        <v>371</v>
      </c>
    </row>
    <row r="10" spans="2:18" s="6" customFormat="1" ht="26.25" customHeight="1">
      <c r="B10" s="436" t="s">
        <v>85</v>
      </c>
      <c r="C10" s="437"/>
      <c r="D10" s="438"/>
      <c r="E10" s="298">
        <v>84</v>
      </c>
      <c r="F10" s="447">
        <v>204</v>
      </c>
      <c r="G10" s="447"/>
      <c r="H10" s="447">
        <v>98</v>
      </c>
      <c r="I10" s="447"/>
      <c r="J10" s="447">
        <v>28</v>
      </c>
      <c r="K10" s="448"/>
      <c r="L10" s="446">
        <v>106</v>
      </c>
      <c r="M10" s="447"/>
      <c r="N10" s="447">
        <v>38</v>
      </c>
      <c r="O10" s="447"/>
      <c r="P10" s="75"/>
      <c r="Q10" s="212" t="str">
        <f>IF(F13=SUM(H13,L13),"ok","chyba")</f>
        <v>ok</v>
      </c>
      <c r="R10" s="84" t="s">
        <v>372</v>
      </c>
    </row>
    <row r="11" spans="2:18" s="6" customFormat="1" ht="30.75" customHeight="1">
      <c r="B11" s="436" t="s">
        <v>374</v>
      </c>
      <c r="C11" s="439"/>
      <c r="D11" s="440"/>
      <c r="E11" s="298" t="s">
        <v>179</v>
      </c>
      <c r="F11" s="444">
        <v>56</v>
      </c>
      <c r="G11" s="446"/>
      <c r="H11" s="433" t="s">
        <v>47</v>
      </c>
      <c r="I11" s="434"/>
      <c r="J11" s="433" t="s">
        <v>47</v>
      </c>
      <c r="K11" s="435"/>
      <c r="L11" s="456">
        <v>56</v>
      </c>
      <c r="M11" s="446"/>
      <c r="N11" s="444">
        <v>11</v>
      </c>
      <c r="O11" s="446"/>
      <c r="P11" s="75"/>
      <c r="Q11" s="212" t="str">
        <f>IF(F14=SUM(H14,L14),"ok","chyba")</f>
        <v>ok</v>
      </c>
      <c r="R11" s="84" t="s">
        <v>485</v>
      </c>
    </row>
    <row r="12" spans="2:18" s="6" customFormat="1" ht="32.25" customHeight="1">
      <c r="B12" s="441" t="s">
        <v>41</v>
      </c>
      <c r="C12" s="442"/>
      <c r="D12" s="443"/>
      <c r="E12" s="302" t="s">
        <v>347</v>
      </c>
      <c r="F12" s="444">
        <v>81</v>
      </c>
      <c r="G12" s="470"/>
      <c r="H12" s="444">
        <v>81</v>
      </c>
      <c r="I12" s="470"/>
      <c r="J12" s="444">
        <v>10</v>
      </c>
      <c r="K12" s="473"/>
      <c r="L12" s="471" t="s">
        <v>47</v>
      </c>
      <c r="M12" s="472"/>
      <c r="N12" s="433" t="s">
        <v>47</v>
      </c>
      <c r="O12" s="472"/>
      <c r="P12" s="75"/>
      <c r="Q12" s="212" t="str">
        <f>IF(F15=SUM(H15,L15),"ok","chyba")</f>
        <v>ok</v>
      </c>
      <c r="R12" s="84" t="s">
        <v>428</v>
      </c>
    </row>
    <row r="13" spans="2:18" s="6" customFormat="1" ht="25.5" customHeight="1">
      <c r="B13" s="436" t="s">
        <v>86</v>
      </c>
      <c r="C13" s="437"/>
      <c r="D13" s="438"/>
      <c r="E13" s="298">
        <v>85</v>
      </c>
      <c r="F13" s="447">
        <v>54</v>
      </c>
      <c r="G13" s="447"/>
      <c r="H13" s="447">
        <v>26</v>
      </c>
      <c r="I13" s="447"/>
      <c r="J13" s="447">
        <v>11</v>
      </c>
      <c r="K13" s="448"/>
      <c r="L13" s="446">
        <v>28</v>
      </c>
      <c r="M13" s="447"/>
      <c r="N13" s="447">
        <v>12</v>
      </c>
      <c r="O13" s="447"/>
      <c r="P13" s="75"/>
      <c r="Q13" s="90"/>
      <c r="R13" s="95"/>
    </row>
    <row r="14" spans="2:18" s="6" customFormat="1" ht="27.75" customHeight="1">
      <c r="B14" s="436" t="s">
        <v>87</v>
      </c>
      <c r="C14" s="437"/>
      <c r="D14" s="438"/>
      <c r="E14" s="298">
        <v>86</v>
      </c>
      <c r="F14" s="447">
        <v>60</v>
      </c>
      <c r="G14" s="447"/>
      <c r="H14" s="447">
        <v>32</v>
      </c>
      <c r="I14" s="447"/>
      <c r="J14" s="447">
        <v>7</v>
      </c>
      <c r="K14" s="448"/>
      <c r="L14" s="446">
        <v>28</v>
      </c>
      <c r="M14" s="447"/>
      <c r="N14" s="447">
        <v>9</v>
      </c>
      <c r="O14" s="447"/>
      <c r="P14" s="75"/>
      <c r="Q14" s="90"/>
      <c r="R14" s="95"/>
    </row>
    <row r="15" spans="2:18" s="6" customFormat="1" ht="27.75" customHeight="1">
      <c r="B15" s="436" t="s">
        <v>427</v>
      </c>
      <c r="C15" s="482"/>
      <c r="D15" s="483"/>
      <c r="E15" s="298">
        <v>87</v>
      </c>
      <c r="F15" s="444">
        <v>6</v>
      </c>
      <c r="G15" s="446"/>
      <c r="H15" s="444">
        <v>1</v>
      </c>
      <c r="I15" s="446"/>
      <c r="J15" s="444">
        <v>0</v>
      </c>
      <c r="K15" s="445"/>
      <c r="L15" s="456">
        <v>5</v>
      </c>
      <c r="M15" s="446"/>
      <c r="N15" s="444">
        <v>32</v>
      </c>
      <c r="O15" s="446"/>
      <c r="P15" s="75"/>
      <c r="Q15" s="90"/>
      <c r="R15" s="95"/>
    </row>
    <row r="16" spans="2:18" s="6" customFormat="1" ht="33" customHeight="1">
      <c r="B16" s="303" t="s">
        <v>60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41"/>
      <c r="Q16" s="90"/>
      <c r="R16" s="95"/>
    </row>
    <row r="17" spans="2:18" s="6" customFormat="1" ht="27" customHeight="1">
      <c r="B17" s="463" t="s">
        <v>46</v>
      </c>
      <c r="C17" s="476"/>
      <c r="D17" s="305" t="s">
        <v>46</v>
      </c>
      <c r="E17" s="451" t="s">
        <v>66</v>
      </c>
      <c r="F17" s="452"/>
      <c r="G17" s="451" t="s">
        <v>65</v>
      </c>
      <c r="H17" s="452"/>
      <c r="I17" s="451" t="s">
        <v>64</v>
      </c>
      <c r="J17" s="452"/>
      <c r="K17" s="463" t="s">
        <v>63</v>
      </c>
      <c r="L17" s="497"/>
      <c r="M17" s="298" t="s">
        <v>62</v>
      </c>
      <c r="N17" s="431" t="s">
        <v>61</v>
      </c>
      <c r="O17" s="432"/>
      <c r="P17" s="73"/>
      <c r="Q17" s="190"/>
      <c r="R17" s="191"/>
    </row>
    <row r="18" spans="2:18" s="6" customFormat="1" ht="26.25" customHeight="1">
      <c r="B18" s="451" t="s">
        <v>44</v>
      </c>
      <c r="C18" s="481"/>
      <c r="D18" s="296" t="s">
        <v>45</v>
      </c>
      <c r="E18" s="451">
        <v>1</v>
      </c>
      <c r="F18" s="452"/>
      <c r="G18" s="451">
        <v>2</v>
      </c>
      <c r="H18" s="452"/>
      <c r="I18" s="451">
        <v>3</v>
      </c>
      <c r="J18" s="452"/>
      <c r="K18" s="451">
        <v>4</v>
      </c>
      <c r="L18" s="452"/>
      <c r="M18" s="298">
        <v>5</v>
      </c>
      <c r="N18" s="480">
        <v>6</v>
      </c>
      <c r="O18" s="470"/>
      <c r="P18" s="74"/>
      <c r="Q18" s="90"/>
      <c r="R18" s="95"/>
    </row>
    <row r="19" spans="2:18" s="6" customFormat="1" ht="30" customHeight="1">
      <c r="B19" s="463" t="s">
        <v>56</v>
      </c>
      <c r="C19" s="437"/>
      <c r="D19" s="306">
        <v>88</v>
      </c>
      <c r="E19" s="444">
        <v>1706</v>
      </c>
      <c r="F19" s="446"/>
      <c r="G19" s="444">
        <v>1374</v>
      </c>
      <c r="H19" s="446"/>
      <c r="I19" s="444">
        <v>366</v>
      </c>
      <c r="J19" s="446"/>
      <c r="K19" s="444">
        <v>650</v>
      </c>
      <c r="L19" s="446"/>
      <c r="M19" s="307">
        <v>112</v>
      </c>
      <c r="N19" s="444">
        <v>124</v>
      </c>
      <c r="O19" s="496"/>
      <c r="P19" s="74"/>
      <c r="Q19" s="85" t="str">
        <f>IF(Strana2!D23=SUM(Strana3!E19:O19),"ok","chyba")</f>
        <v>ok</v>
      </c>
      <c r="R19" s="70" t="s">
        <v>291</v>
      </c>
    </row>
    <row r="20" spans="2:18" s="6" customFormat="1" ht="29.25" customHeight="1">
      <c r="B20" s="303" t="s">
        <v>67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41"/>
      <c r="Q20" s="90"/>
      <c r="R20" s="95"/>
    </row>
    <row r="21" spans="2:18" s="6" customFormat="1" ht="27" customHeight="1">
      <c r="B21" s="308" t="s">
        <v>432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>
        <v>17</v>
      </c>
      <c r="N21" s="304"/>
      <c r="O21" s="304"/>
      <c r="P21" s="41"/>
      <c r="Q21" s="90"/>
      <c r="R21" s="95"/>
    </row>
    <row r="22" spans="2:18" s="6" customFormat="1" ht="38.25" customHeight="1">
      <c r="B22" s="521"/>
      <c r="C22" s="521"/>
      <c r="D22" s="521"/>
      <c r="E22" s="453" t="s">
        <v>46</v>
      </c>
      <c r="F22" s="453" t="s">
        <v>40</v>
      </c>
      <c r="G22" s="457" t="s">
        <v>72</v>
      </c>
      <c r="H22" s="457"/>
      <c r="I22" s="457" t="s">
        <v>92</v>
      </c>
      <c r="J22" s="457"/>
      <c r="K22" s="463" t="s">
        <v>477</v>
      </c>
      <c r="L22" s="489"/>
      <c r="M22" s="489"/>
      <c r="N22" s="432"/>
      <c r="O22" s="453" t="s">
        <v>292</v>
      </c>
      <c r="P22" s="75"/>
      <c r="Q22" s="212" t="str">
        <f>IF(I26=SUM(F26:G26)-SUM(K26:O26),"ok","chyba")</f>
        <v>ok</v>
      </c>
      <c r="R22" s="86" t="s">
        <v>482</v>
      </c>
    </row>
    <row r="23" spans="2:18" s="6" customFormat="1" ht="39.75" customHeight="1">
      <c r="B23" s="521"/>
      <c r="C23" s="521"/>
      <c r="D23" s="521"/>
      <c r="E23" s="519"/>
      <c r="F23" s="519"/>
      <c r="G23" s="457" t="s">
        <v>71</v>
      </c>
      <c r="H23" s="457" t="s">
        <v>73</v>
      </c>
      <c r="I23" s="453" t="s">
        <v>71</v>
      </c>
      <c r="J23" s="453" t="s">
        <v>35</v>
      </c>
      <c r="K23" s="463" t="s">
        <v>269</v>
      </c>
      <c r="L23" s="432"/>
      <c r="M23" s="453" t="s">
        <v>69</v>
      </c>
      <c r="N23" s="453" t="s">
        <v>68</v>
      </c>
      <c r="O23" s="454"/>
      <c r="P23" s="75"/>
      <c r="Q23" s="212" t="str">
        <f>IF(I28=SUM(F28:G28)-SUM(K28:O28),"ok","chyba")</f>
        <v>ok</v>
      </c>
      <c r="R23" s="86" t="s">
        <v>483</v>
      </c>
    </row>
    <row r="24" spans="2:18" s="6" customFormat="1" ht="39.75" customHeight="1">
      <c r="B24" s="521"/>
      <c r="C24" s="521"/>
      <c r="D24" s="521"/>
      <c r="E24" s="455"/>
      <c r="F24" s="455"/>
      <c r="G24" s="457"/>
      <c r="H24" s="457"/>
      <c r="I24" s="518"/>
      <c r="J24" s="518"/>
      <c r="K24" s="309" t="s">
        <v>70</v>
      </c>
      <c r="L24" s="309" t="s">
        <v>176</v>
      </c>
      <c r="M24" s="518"/>
      <c r="N24" s="518"/>
      <c r="O24" s="455"/>
      <c r="P24" s="75"/>
      <c r="Q24" s="212" t="str">
        <f>IF(I29=SUM(F29:G29)-SUM(K29:O29),"ok","chyba")</f>
        <v>ok</v>
      </c>
      <c r="R24" s="86" t="s">
        <v>484</v>
      </c>
    </row>
    <row r="25" spans="2:18" s="6" customFormat="1" ht="42" customHeight="1">
      <c r="B25" s="451" t="s">
        <v>44</v>
      </c>
      <c r="C25" s="458"/>
      <c r="D25" s="459"/>
      <c r="E25" s="298" t="s">
        <v>45</v>
      </c>
      <c r="F25" s="298">
        <v>1</v>
      </c>
      <c r="G25" s="298">
        <v>2</v>
      </c>
      <c r="H25" s="298">
        <v>3</v>
      </c>
      <c r="I25" s="298">
        <v>4</v>
      </c>
      <c r="J25" s="297">
        <v>5</v>
      </c>
      <c r="K25" s="298">
        <v>6</v>
      </c>
      <c r="L25" s="298">
        <v>7</v>
      </c>
      <c r="M25" s="298">
        <v>8</v>
      </c>
      <c r="N25" s="298">
        <v>9</v>
      </c>
      <c r="O25" s="298">
        <v>10</v>
      </c>
      <c r="P25" s="75"/>
      <c r="Q25" s="449" t="s">
        <v>373</v>
      </c>
      <c r="R25" s="450"/>
    </row>
    <row r="26" spans="2:18" s="6" customFormat="1" ht="30" customHeight="1">
      <c r="B26" s="520" t="s">
        <v>167</v>
      </c>
      <c r="C26" s="520"/>
      <c r="D26" s="520"/>
      <c r="E26" s="298" t="s">
        <v>165</v>
      </c>
      <c r="F26" s="299">
        <v>684</v>
      </c>
      <c r="G26" s="299">
        <v>152</v>
      </c>
      <c r="H26" s="299">
        <v>4</v>
      </c>
      <c r="I26" s="299">
        <v>733</v>
      </c>
      <c r="J26" s="300">
        <v>14</v>
      </c>
      <c r="K26" s="299">
        <v>9</v>
      </c>
      <c r="L26" s="299">
        <v>2</v>
      </c>
      <c r="M26" s="299">
        <v>55</v>
      </c>
      <c r="N26" s="299">
        <v>21</v>
      </c>
      <c r="O26" s="299">
        <v>16</v>
      </c>
      <c r="P26" s="75"/>
      <c r="Q26" s="13"/>
      <c r="R26" s="13"/>
    </row>
    <row r="27" spans="2:18" s="6" customFormat="1" ht="30.75" customHeight="1">
      <c r="B27" s="441" t="s">
        <v>320</v>
      </c>
      <c r="C27" s="442"/>
      <c r="D27" s="443"/>
      <c r="E27" s="310" t="s">
        <v>166</v>
      </c>
      <c r="F27" s="299">
        <v>1</v>
      </c>
      <c r="G27" s="299">
        <v>0</v>
      </c>
      <c r="H27" s="299">
        <v>0</v>
      </c>
      <c r="I27" s="299">
        <v>0</v>
      </c>
      <c r="J27" s="300">
        <v>0</v>
      </c>
      <c r="K27" s="299">
        <v>0</v>
      </c>
      <c r="L27" s="299">
        <v>0</v>
      </c>
      <c r="M27" s="299">
        <v>0</v>
      </c>
      <c r="N27" s="299">
        <v>1</v>
      </c>
      <c r="O27" s="299">
        <v>0</v>
      </c>
      <c r="P27" s="75"/>
      <c r="Q27" s="98"/>
      <c r="R27" s="213"/>
    </row>
    <row r="28" spans="2:18" s="6" customFormat="1" ht="27" customHeight="1">
      <c r="B28" s="522" t="s">
        <v>430</v>
      </c>
      <c r="C28" s="522"/>
      <c r="D28" s="522"/>
      <c r="E28" s="302" t="s">
        <v>295</v>
      </c>
      <c r="F28" s="299">
        <v>231</v>
      </c>
      <c r="G28" s="299">
        <v>56</v>
      </c>
      <c r="H28" s="299">
        <v>3</v>
      </c>
      <c r="I28" s="299">
        <v>259</v>
      </c>
      <c r="J28" s="300">
        <v>8</v>
      </c>
      <c r="K28" s="299">
        <v>2</v>
      </c>
      <c r="L28" s="299">
        <v>0</v>
      </c>
      <c r="M28" s="299">
        <v>21</v>
      </c>
      <c r="N28" s="299">
        <v>2</v>
      </c>
      <c r="O28" s="299">
        <v>3</v>
      </c>
      <c r="P28" s="41"/>
      <c r="Q28" s="98"/>
      <c r="R28" s="213"/>
    </row>
    <row r="29" spans="2:18" s="6" customFormat="1" ht="30" customHeight="1">
      <c r="B29" s="441" t="s">
        <v>431</v>
      </c>
      <c r="C29" s="442"/>
      <c r="D29" s="443"/>
      <c r="E29" s="302" t="s">
        <v>296</v>
      </c>
      <c r="F29" s="299">
        <v>520</v>
      </c>
      <c r="G29" s="301">
        <v>122</v>
      </c>
      <c r="H29" s="299">
        <v>2</v>
      </c>
      <c r="I29" s="301">
        <v>545</v>
      </c>
      <c r="J29" s="299">
        <v>2</v>
      </c>
      <c r="K29" s="301">
        <v>2</v>
      </c>
      <c r="L29" s="299">
        <v>0</v>
      </c>
      <c r="M29" s="301">
        <v>40</v>
      </c>
      <c r="N29" s="299">
        <v>50</v>
      </c>
      <c r="O29" s="300">
        <v>5</v>
      </c>
      <c r="P29" s="73"/>
      <c r="Q29" s="214"/>
      <c r="R29" s="214"/>
    </row>
    <row r="30" spans="2:18" s="6" customFormat="1" ht="42" customHeight="1">
      <c r="B30" s="292" t="s">
        <v>365</v>
      </c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72"/>
      <c r="Q30" s="90"/>
      <c r="R30" s="142"/>
    </row>
    <row r="31" spans="2:18" s="6" customFormat="1" ht="27" customHeight="1">
      <c r="B31" s="453"/>
      <c r="C31" s="453" t="s">
        <v>46</v>
      </c>
      <c r="D31" s="451" t="s">
        <v>88</v>
      </c>
      <c r="E31" s="524"/>
      <c r="F31" s="524"/>
      <c r="G31" s="524"/>
      <c r="H31" s="524"/>
      <c r="I31" s="524"/>
      <c r="J31" s="524"/>
      <c r="K31" s="524"/>
      <c r="L31" s="525"/>
      <c r="M31" s="458" t="s">
        <v>79</v>
      </c>
      <c r="N31" s="458"/>
      <c r="O31" s="459"/>
      <c r="P31" s="77"/>
      <c r="Q31" s="90"/>
      <c r="R31" s="142"/>
    </row>
    <row r="32" spans="2:18" s="6" customFormat="1" ht="48.75" customHeight="1">
      <c r="B32" s="518"/>
      <c r="C32" s="518"/>
      <c r="D32" s="463" t="s">
        <v>168</v>
      </c>
      <c r="E32" s="432"/>
      <c r="F32" s="463" t="s">
        <v>75</v>
      </c>
      <c r="G32" s="484"/>
      <c r="H32" s="478"/>
      <c r="I32" s="463" t="s">
        <v>74</v>
      </c>
      <c r="J32" s="432"/>
      <c r="K32" s="463" t="s">
        <v>288</v>
      </c>
      <c r="L32" s="523"/>
      <c r="M32" s="297" t="s">
        <v>78</v>
      </c>
      <c r="N32" s="305" t="s">
        <v>77</v>
      </c>
      <c r="O32" s="298" t="s">
        <v>76</v>
      </c>
      <c r="P32" s="73"/>
      <c r="Q32" s="90"/>
      <c r="R32" s="142"/>
    </row>
    <row r="33" spans="2:18" s="6" customFormat="1" ht="30.75" customHeight="1">
      <c r="B33" s="298" t="s">
        <v>44</v>
      </c>
      <c r="C33" s="298" t="s">
        <v>45</v>
      </c>
      <c r="D33" s="451">
        <v>1</v>
      </c>
      <c r="E33" s="470"/>
      <c r="F33" s="499">
        <v>2</v>
      </c>
      <c r="G33" s="499"/>
      <c r="H33" s="499"/>
      <c r="I33" s="499">
        <v>3</v>
      </c>
      <c r="J33" s="499"/>
      <c r="K33" s="499">
        <v>4</v>
      </c>
      <c r="L33" s="500"/>
      <c r="M33" s="297">
        <v>5</v>
      </c>
      <c r="N33" s="298">
        <v>6</v>
      </c>
      <c r="O33" s="298">
        <v>7</v>
      </c>
      <c r="P33" s="78"/>
      <c r="Q33" s="90"/>
      <c r="R33" s="142"/>
    </row>
    <row r="34" spans="2:18" s="6" customFormat="1" ht="26.25" customHeight="1">
      <c r="B34" s="305" t="s">
        <v>180</v>
      </c>
      <c r="C34" s="298">
        <v>90</v>
      </c>
      <c r="D34" s="444">
        <v>662</v>
      </c>
      <c r="E34" s="496"/>
      <c r="F34" s="447">
        <v>141</v>
      </c>
      <c r="G34" s="490"/>
      <c r="H34" s="490"/>
      <c r="I34" s="447">
        <v>92</v>
      </c>
      <c r="J34" s="447"/>
      <c r="K34" s="447">
        <v>711</v>
      </c>
      <c r="L34" s="448"/>
      <c r="M34" s="300">
        <v>453</v>
      </c>
      <c r="N34" s="299">
        <v>98</v>
      </c>
      <c r="O34" s="299">
        <v>166</v>
      </c>
      <c r="P34" s="79"/>
      <c r="Q34" s="83" t="str">
        <f>IF(K34=SUM(D34:H34)-I34,"ok","chyba")</f>
        <v>ok</v>
      </c>
      <c r="R34" s="84" t="s">
        <v>270</v>
      </c>
    </row>
    <row r="35" spans="2:18" s="6" customFormat="1" ht="41.25" customHeight="1">
      <c r="B35" s="460" t="s">
        <v>297</v>
      </c>
      <c r="C35" s="461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73"/>
      <c r="Q35" s="90"/>
      <c r="R35" s="142"/>
    </row>
    <row r="36" spans="2:18" s="6" customFormat="1" ht="27" customHeight="1">
      <c r="B36" s="294"/>
      <c r="C36" s="311"/>
      <c r="D36" s="312"/>
      <c r="E36" s="312"/>
      <c r="F36" s="313"/>
      <c r="G36" s="466" t="s">
        <v>46</v>
      </c>
      <c r="H36" s="467"/>
      <c r="I36" s="465" t="s">
        <v>289</v>
      </c>
      <c r="J36" s="489"/>
      <c r="K36" s="489"/>
      <c r="L36" s="489"/>
      <c r="M36" s="489"/>
      <c r="N36" s="489"/>
      <c r="O36" s="432"/>
      <c r="P36" s="73"/>
      <c r="Q36" s="90"/>
      <c r="R36" s="142"/>
    </row>
    <row r="37" spans="2:18" s="6" customFormat="1" ht="27.75" customHeight="1">
      <c r="B37" s="295"/>
      <c r="C37" s="314"/>
      <c r="D37" s="315"/>
      <c r="E37" s="315"/>
      <c r="F37" s="316"/>
      <c r="G37" s="468"/>
      <c r="H37" s="469"/>
      <c r="I37" s="317">
        <v>1</v>
      </c>
      <c r="J37" s="318">
        <v>2</v>
      </c>
      <c r="K37" s="318">
        <v>3</v>
      </c>
      <c r="L37" s="318">
        <v>4</v>
      </c>
      <c r="M37" s="318">
        <v>5</v>
      </c>
      <c r="N37" s="318">
        <v>6</v>
      </c>
      <c r="O37" s="318" t="s">
        <v>182</v>
      </c>
      <c r="P37" s="73"/>
      <c r="Q37" s="90"/>
      <c r="R37" s="142"/>
    </row>
    <row r="38" spans="2:18" s="6" customFormat="1" ht="28.5" customHeight="1">
      <c r="B38" s="463" t="s">
        <v>44</v>
      </c>
      <c r="C38" s="498"/>
      <c r="D38" s="498"/>
      <c r="E38" s="498"/>
      <c r="F38" s="470"/>
      <c r="G38" s="465" t="s">
        <v>45</v>
      </c>
      <c r="H38" s="432"/>
      <c r="I38" s="318">
        <v>1</v>
      </c>
      <c r="J38" s="318">
        <v>2</v>
      </c>
      <c r="K38" s="318">
        <v>3</v>
      </c>
      <c r="L38" s="318">
        <v>4</v>
      </c>
      <c r="M38" s="318">
        <v>5</v>
      </c>
      <c r="N38" s="318">
        <v>6</v>
      </c>
      <c r="O38" s="318">
        <v>7</v>
      </c>
      <c r="P38" s="41"/>
      <c r="Q38" s="90"/>
      <c r="R38" s="142"/>
    </row>
    <row r="39" spans="2:18" s="6" customFormat="1" ht="28.5" customHeight="1">
      <c r="B39" s="501" t="s">
        <v>183</v>
      </c>
      <c r="C39" s="510"/>
      <c r="D39" s="510"/>
      <c r="E39" s="510"/>
      <c r="F39" s="511"/>
      <c r="G39" s="463" t="s">
        <v>264</v>
      </c>
      <c r="H39" s="464"/>
      <c r="I39" s="319">
        <v>550</v>
      </c>
      <c r="J39" s="319">
        <v>107</v>
      </c>
      <c r="K39" s="319">
        <v>16</v>
      </c>
      <c r="L39" s="319">
        <v>7</v>
      </c>
      <c r="M39" s="319">
        <v>2</v>
      </c>
      <c r="N39" s="319">
        <v>0</v>
      </c>
      <c r="O39" s="319">
        <v>0</v>
      </c>
      <c r="P39" s="72"/>
      <c r="Q39" s="90"/>
      <c r="R39" s="142"/>
    </row>
    <row r="40" spans="2:18" s="6" customFormat="1" ht="45.75" customHeight="1">
      <c r="B40" s="303" t="s">
        <v>181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75"/>
      <c r="Q40" s="90"/>
      <c r="R40" s="142"/>
    </row>
    <row r="41" spans="2:18" s="6" customFormat="1" ht="29.25" customHeight="1">
      <c r="B41" s="517"/>
      <c r="C41" s="517"/>
      <c r="D41" s="517"/>
      <c r="E41" s="517"/>
      <c r="F41" s="517"/>
      <c r="G41" s="517"/>
      <c r="H41" s="457" t="s">
        <v>46</v>
      </c>
      <c r="I41" s="457" t="s">
        <v>80</v>
      </c>
      <c r="J41" s="457"/>
      <c r="K41" s="457"/>
      <c r="L41" s="457" t="s">
        <v>415</v>
      </c>
      <c r="M41" s="457" t="s">
        <v>79</v>
      </c>
      <c r="N41" s="457"/>
      <c r="O41" s="457"/>
      <c r="P41" s="75"/>
      <c r="Q41" s="90"/>
      <c r="R41" s="142"/>
    </row>
    <row r="42" spans="2:18" s="6" customFormat="1" ht="62.25" customHeight="1">
      <c r="B42" s="517"/>
      <c r="C42" s="517"/>
      <c r="D42" s="517"/>
      <c r="E42" s="517"/>
      <c r="F42" s="517"/>
      <c r="G42" s="517"/>
      <c r="H42" s="457"/>
      <c r="I42" s="305" t="s">
        <v>3</v>
      </c>
      <c r="J42" s="305" t="s">
        <v>293</v>
      </c>
      <c r="K42" s="305" t="s">
        <v>487</v>
      </c>
      <c r="L42" s="457"/>
      <c r="M42" s="298" t="s">
        <v>78</v>
      </c>
      <c r="N42" s="305" t="s">
        <v>77</v>
      </c>
      <c r="O42" s="298" t="s">
        <v>76</v>
      </c>
      <c r="P42" s="75"/>
      <c r="Q42" s="212" t="str">
        <f>IF(I49=I44+I46+I47+I48,"ok","chyba")</f>
        <v>ok</v>
      </c>
      <c r="R42" s="192" t="s">
        <v>434</v>
      </c>
    </row>
    <row r="43" spans="2:18" s="6" customFormat="1" ht="30.75" customHeight="1">
      <c r="B43" s="463" t="s">
        <v>44</v>
      </c>
      <c r="C43" s="484"/>
      <c r="D43" s="484"/>
      <c r="E43" s="484"/>
      <c r="F43" s="484"/>
      <c r="G43" s="478"/>
      <c r="H43" s="305" t="s">
        <v>45</v>
      </c>
      <c r="I43" s="298">
        <v>1</v>
      </c>
      <c r="J43" s="305">
        <v>2</v>
      </c>
      <c r="K43" s="298">
        <v>3</v>
      </c>
      <c r="L43" s="305">
        <v>4</v>
      </c>
      <c r="M43" s="298">
        <v>5</v>
      </c>
      <c r="N43" s="305">
        <v>6</v>
      </c>
      <c r="O43" s="298">
        <v>7</v>
      </c>
      <c r="P43" s="75"/>
      <c r="Q43" s="212" t="str">
        <f>IF(J49=J44+J46+J47+J48,"ok","chyba")</f>
        <v>ok</v>
      </c>
      <c r="R43" s="192" t="s">
        <v>435</v>
      </c>
    </row>
    <row r="44" spans="2:18" s="6" customFormat="1" ht="32.25" customHeight="1">
      <c r="B44" s="501" t="s">
        <v>89</v>
      </c>
      <c r="C44" s="502"/>
      <c r="D44" s="502"/>
      <c r="E44" s="502"/>
      <c r="F44" s="502"/>
      <c r="G44" s="503"/>
      <c r="H44" s="305">
        <v>91</v>
      </c>
      <c r="I44" s="299">
        <v>303</v>
      </c>
      <c r="J44" s="320">
        <v>90</v>
      </c>
      <c r="K44" s="299">
        <v>312</v>
      </c>
      <c r="L44" s="320">
        <v>54</v>
      </c>
      <c r="M44" s="298" t="s">
        <v>47</v>
      </c>
      <c r="N44" s="298" t="s">
        <v>47</v>
      </c>
      <c r="O44" s="299">
        <v>56</v>
      </c>
      <c r="P44" s="75"/>
      <c r="Q44" s="212" t="str">
        <f>IF(K49=K44+K46+K47+K48,"ok","chyba")</f>
        <v>ok</v>
      </c>
      <c r="R44" s="192" t="s">
        <v>436</v>
      </c>
    </row>
    <row r="45" spans="2:18" s="6" customFormat="1" ht="28.5" customHeight="1">
      <c r="B45" s="501" t="s">
        <v>392</v>
      </c>
      <c r="C45" s="502"/>
      <c r="D45" s="502"/>
      <c r="E45" s="502"/>
      <c r="F45" s="502"/>
      <c r="G45" s="503"/>
      <c r="H45" s="305" t="s">
        <v>81</v>
      </c>
      <c r="I45" s="299">
        <v>5</v>
      </c>
      <c r="J45" s="320">
        <v>2</v>
      </c>
      <c r="K45" s="299">
        <v>6</v>
      </c>
      <c r="L45" s="320">
        <v>0</v>
      </c>
      <c r="M45" s="298" t="s">
        <v>47</v>
      </c>
      <c r="N45" s="298" t="s">
        <v>47</v>
      </c>
      <c r="O45" s="299">
        <v>0</v>
      </c>
      <c r="P45" s="75"/>
      <c r="Q45" s="212" t="str">
        <f>IF(L49=L44+L46+L47+L48,"ok","chyba")</f>
        <v>ok</v>
      </c>
      <c r="R45" s="192" t="s">
        <v>437</v>
      </c>
    </row>
    <row r="46" spans="2:18" s="6" customFormat="1" ht="28.5" customHeight="1">
      <c r="B46" s="501" t="s">
        <v>90</v>
      </c>
      <c r="C46" s="502"/>
      <c r="D46" s="502"/>
      <c r="E46" s="502"/>
      <c r="F46" s="502"/>
      <c r="G46" s="503"/>
      <c r="H46" s="305">
        <v>92</v>
      </c>
      <c r="I46" s="299">
        <v>41</v>
      </c>
      <c r="J46" s="320">
        <v>81</v>
      </c>
      <c r="K46" s="299">
        <v>50</v>
      </c>
      <c r="L46" s="320">
        <v>43</v>
      </c>
      <c r="M46" s="299">
        <v>39</v>
      </c>
      <c r="N46" s="320">
        <v>7</v>
      </c>
      <c r="O46" s="299">
        <v>27</v>
      </c>
      <c r="P46" s="75"/>
      <c r="Q46" s="212" t="str">
        <f>IF(M49=M46+M47+M48,"ok","chyba")</f>
        <v>ok</v>
      </c>
      <c r="R46" s="192" t="s">
        <v>438</v>
      </c>
    </row>
    <row r="47" spans="2:18" s="6" customFormat="1" ht="30.75" customHeight="1">
      <c r="B47" s="501" t="s">
        <v>345</v>
      </c>
      <c r="C47" s="502"/>
      <c r="D47" s="502"/>
      <c r="E47" s="502"/>
      <c r="F47" s="502"/>
      <c r="G47" s="503"/>
      <c r="H47" s="305">
        <v>94</v>
      </c>
      <c r="I47" s="299">
        <v>2</v>
      </c>
      <c r="J47" s="320">
        <v>31</v>
      </c>
      <c r="K47" s="299">
        <v>1</v>
      </c>
      <c r="L47" s="320">
        <v>13</v>
      </c>
      <c r="M47" s="299">
        <v>19</v>
      </c>
      <c r="N47" s="320">
        <v>7</v>
      </c>
      <c r="O47" s="299">
        <v>6</v>
      </c>
      <c r="P47" s="75"/>
      <c r="Q47" s="212" t="str">
        <f>IF(N49=N46+N47+N48,"ok","chyba")</f>
        <v>ok</v>
      </c>
      <c r="R47" s="192" t="s">
        <v>439</v>
      </c>
    </row>
    <row r="48" spans="2:18" s="6" customFormat="1" ht="30.75" customHeight="1">
      <c r="B48" s="501" t="s">
        <v>433</v>
      </c>
      <c r="C48" s="512"/>
      <c r="D48" s="512"/>
      <c r="E48" s="512"/>
      <c r="F48" s="512"/>
      <c r="G48" s="513"/>
      <c r="H48" s="305">
        <v>95</v>
      </c>
      <c r="I48" s="299">
        <v>6</v>
      </c>
      <c r="J48" s="320">
        <v>77</v>
      </c>
      <c r="K48" s="299">
        <v>2</v>
      </c>
      <c r="L48" s="320">
        <v>40</v>
      </c>
      <c r="M48" s="299">
        <v>68</v>
      </c>
      <c r="N48" s="320">
        <v>9</v>
      </c>
      <c r="O48" s="299">
        <v>3</v>
      </c>
      <c r="P48" s="75"/>
      <c r="Q48" s="212" t="str">
        <f>IF(O49=O44+O46+O47+O48,"ok","chyba")</f>
        <v>ok</v>
      </c>
      <c r="R48" s="192" t="s">
        <v>440</v>
      </c>
    </row>
    <row r="49" spans="2:18" s="6" customFormat="1" ht="33.75" customHeight="1">
      <c r="B49" s="514" t="s">
        <v>59</v>
      </c>
      <c r="C49" s="515"/>
      <c r="D49" s="515"/>
      <c r="E49" s="515"/>
      <c r="F49" s="515"/>
      <c r="G49" s="516"/>
      <c r="H49" s="305">
        <v>96</v>
      </c>
      <c r="I49" s="299">
        <v>352</v>
      </c>
      <c r="J49" s="299">
        <v>279</v>
      </c>
      <c r="K49" s="299">
        <v>365</v>
      </c>
      <c r="L49" s="299">
        <v>150</v>
      </c>
      <c r="M49" s="299">
        <v>126</v>
      </c>
      <c r="N49" s="299">
        <v>23</v>
      </c>
      <c r="O49" s="299">
        <v>92</v>
      </c>
      <c r="P49" s="75"/>
      <c r="Q49" s="13"/>
      <c r="R49" s="13"/>
    </row>
    <row r="50" spans="2:18" s="6" customFormat="1" ht="37.5" customHeight="1" thickBot="1">
      <c r="B50" s="321" t="s">
        <v>294</v>
      </c>
      <c r="C50" s="322"/>
      <c r="D50" s="322"/>
      <c r="E50" s="322"/>
      <c r="F50" s="322"/>
      <c r="G50" s="322"/>
      <c r="H50" s="323"/>
      <c r="I50" s="324"/>
      <c r="J50" s="325"/>
      <c r="K50" s="324"/>
      <c r="L50" s="325"/>
      <c r="M50" s="326"/>
      <c r="N50" s="323"/>
      <c r="O50" s="326"/>
      <c r="P50" s="75"/>
      <c r="Q50" s="90"/>
      <c r="R50" s="80"/>
    </row>
    <row r="51" spans="2:18" s="6" customFormat="1" ht="14.25" customHeight="1">
      <c r="B51" s="504"/>
      <c r="C51" s="505"/>
      <c r="D51" s="505"/>
      <c r="E51" s="505"/>
      <c r="F51" s="505"/>
      <c r="G51" s="505"/>
      <c r="H51" s="505"/>
      <c r="I51" s="505"/>
      <c r="J51" s="505"/>
      <c r="K51" s="505"/>
      <c r="L51" s="505"/>
      <c r="M51" s="505"/>
      <c r="N51" s="505"/>
      <c r="O51" s="506"/>
      <c r="P51" s="75"/>
      <c r="Q51" s="90"/>
      <c r="R51" s="80"/>
    </row>
    <row r="52" spans="2:18" s="6" customFormat="1" ht="69.75" customHeight="1" thickBot="1">
      <c r="B52" s="507"/>
      <c r="C52" s="508"/>
      <c r="D52" s="508"/>
      <c r="E52" s="508"/>
      <c r="F52" s="508"/>
      <c r="G52" s="508"/>
      <c r="H52" s="508"/>
      <c r="I52" s="508"/>
      <c r="J52" s="508"/>
      <c r="K52" s="508"/>
      <c r="L52" s="508"/>
      <c r="M52" s="508"/>
      <c r="N52" s="508"/>
      <c r="O52" s="509"/>
      <c r="P52" s="75"/>
      <c r="Q52" s="90"/>
      <c r="R52" s="80"/>
    </row>
    <row r="53" spans="2:18" s="6" customFormat="1" ht="33.75" customHeight="1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42"/>
      <c r="Q53" s="42"/>
      <c r="R53" s="42"/>
    </row>
    <row r="54" spans="2:18" s="6" customFormat="1" ht="27" customHeight="1" hidden="1">
      <c r="B54" s="80"/>
      <c r="C54" s="80"/>
      <c r="D54" s="80"/>
      <c r="E54" s="80"/>
      <c r="F54" s="80"/>
      <c r="G54" s="80"/>
      <c r="H54" s="72"/>
      <c r="I54" s="76"/>
      <c r="J54" s="81"/>
      <c r="K54" s="76"/>
      <c r="L54" s="81"/>
      <c r="M54" s="75"/>
      <c r="N54" s="72"/>
      <c r="O54" s="75"/>
      <c r="P54" s="42"/>
      <c r="Q54" s="42"/>
      <c r="R54" s="42"/>
    </row>
    <row r="55" spans="2:18" s="6" customFormat="1" ht="12.75" hidden="1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2:18" s="6" customFormat="1" ht="12.75" hidden="1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2:18" s="6" customFormat="1" ht="12.75" hidden="1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2:18" s="6" customFormat="1" ht="12.75" hidden="1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2:18" s="6" customFormat="1" ht="12.75" hidden="1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2:18" s="6" customFormat="1" ht="12.75" hidden="1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2:18" ht="12.75" hidden="1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3"/>
      <c r="Q61" s="43"/>
      <c r="R61" s="43"/>
    </row>
    <row r="62" spans="2:18" ht="12.75" hidden="1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3"/>
      <c r="Q62" s="43"/>
      <c r="R62" s="43"/>
    </row>
    <row r="63" spans="2:18" ht="12.75" hidden="1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</row>
    <row r="64" spans="2:15" ht="12.75" hidden="1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2:15" ht="12.75" hidden="1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/>
  </sheetData>
  <sheetProtection password="EC05" sheet="1" objects="1" scenarios="1" selectLockedCells="1" selectUnlockedCells="1"/>
  <mergeCells count="142">
    <mergeCell ref="K32:L32"/>
    <mergeCell ref="I32:J32"/>
    <mergeCell ref="G18:H18"/>
    <mergeCell ref="H23:H24"/>
    <mergeCell ref="G22:H22"/>
    <mergeCell ref="G23:G24"/>
    <mergeCell ref="I23:I24"/>
    <mergeCell ref="G19:H19"/>
    <mergeCell ref="D31:L31"/>
    <mergeCell ref="B28:D28"/>
    <mergeCell ref="J23:J24"/>
    <mergeCell ref="K19:L19"/>
    <mergeCell ref="M23:M24"/>
    <mergeCell ref="K22:N22"/>
    <mergeCell ref="K23:L23"/>
    <mergeCell ref="N23:N24"/>
    <mergeCell ref="E19:F19"/>
    <mergeCell ref="E22:E24"/>
    <mergeCell ref="B19:C19"/>
    <mergeCell ref="C31:C32"/>
    <mergeCell ref="F32:H32"/>
    <mergeCell ref="B31:B32"/>
    <mergeCell ref="F22:F24"/>
    <mergeCell ref="D32:E32"/>
    <mergeCell ref="B27:D27"/>
    <mergeCell ref="B26:D26"/>
    <mergeCell ref="B29:D29"/>
    <mergeCell ref="B22:D24"/>
    <mergeCell ref="B25:D25"/>
    <mergeCell ref="B49:G49"/>
    <mergeCell ref="B46:G46"/>
    <mergeCell ref="B47:G47"/>
    <mergeCell ref="B41:G42"/>
    <mergeCell ref="B43:G43"/>
    <mergeCell ref="B44:G44"/>
    <mergeCell ref="B38:F38"/>
    <mergeCell ref="I33:J33"/>
    <mergeCell ref="I34:J34"/>
    <mergeCell ref="K33:L33"/>
    <mergeCell ref="B45:G45"/>
    <mergeCell ref="B51:O52"/>
    <mergeCell ref="D34:E34"/>
    <mergeCell ref="F33:H33"/>
    <mergeCell ref="B39:F39"/>
    <mergeCell ref="B48:G48"/>
    <mergeCell ref="I36:O36"/>
    <mergeCell ref="K34:L34"/>
    <mergeCell ref="D33:E33"/>
    <mergeCell ref="F34:H34"/>
    <mergeCell ref="H41:H42"/>
    <mergeCell ref="B4:D5"/>
    <mergeCell ref="B6:D6"/>
    <mergeCell ref="N19:O19"/>
    <mergeCell ref="K17:L17"/>
    <mergeCell ref="K18:L18"/>
    <mergeCell ref="N18:O18"/>
    <mergeCell ref="E18:F18"/>
    <mergeCell ref="B17:C17"/>
    <mergeCell ref="B18:C18"/>
    <mergeCell ref="B15:D15"/>
    <mergeCell ref="L5:M5"/>
    <mergeCell ref="J7:K7"/>
    <mergeCell ref="F4:G5"/>
    <mergeCell ref="B7:D7"/>
    <mergeCell ref="H6:I6"/>
    <mergeCell ref="J6:K6"/>
    <mergeCell ref="H4:O4"/>
    <mergeCell ref="H5:I5"/>
    <mergeCell ref="N5:O5"/>
    <mergeCell ref="J5:K5"/>
    <mergeCell ref="E4:E5"/>
    <mergeCell ref="N6:O6"/>
    <mergeCell ref="F9:G9"/>
    <mergeCell ref="H7:I7"/>
    <mergeCell ref="F6:G6"/>
    <mergeCell ref="J8:K8"/>
    <mergeCell ref="L6:M6"/>
    <mergeCell ref="J9:K9"/>
    <mergeCell ref="L7:M7"/>
    <mergeCell ref="L8:M8"/>
    <mergeCell ref="H9:I9"/>
    <mergeCell ref="H8:I8"/>
    <mergeCell ref="J12:K12"/>
    <mergeCell ref="N13:O13"/>
    <mergeCell ref="N9:O9"/>
    <mergeCell ref="N10:O10"/>
    <mergeCell ref="L10:M10"/>
    <mergeCell ref="N11:O11"/>
    <mergeCell ref="N12:O12"/>
    <mergeCell ref="L11:M11"/>
    <mergeCell ref="J10:K10"/>
    <mergeCell ref="L13:M13"/>
    <mergeCell ref="L12:M12"/>
    <mergeCell ref="L9:M9"/>
    <mergeCell ref="N7:O7"/>
    <mergeCell ref="N8:O8"/>
    <mergeCell ref="H10:I10"/>
    <mergeCell ref="E17:F17"/>
    <mergeCell ref="F15:G15"/>
    <mergeCell ref="H12:I12"/>
    <mergeCell ref="G17:H17"/>
    <mergeCell ref="F11:G11"/>
    <mergeCell ref="F10:G10"/>
    <mergeCell ref="B8:D8"/>
    <mergeCell ref="B9:D9"/>
    <mergeCell ref="B10:D10"/>
    <mergeCell ref="B14:D14"/>
    <mergeCell ref="F7:G7"/>
    <mergeCell ref="F8:G8"/>
    <mergeCell ref="F12:G12"/>
    <mergeCell ref="F13:G13"/>
    <mergeCell ref="F14:G14"/>
    <mergeCell ref="H14:I14"/>
    <mergeCell ref="M41:O41"/>
    <mergeCell ref="L41:L42"/>
    <mergeCell ref="I22:J22"/>
    <mergeCell ref="M31:O31"/>
    <mergeCell ref="I41:K41"/>
    <mergeCell ref="B35:O35"/>
    <mergeCell ref="G39:H39"/>
    <mergeCell ref="G38:H38"/>
    <mergeCell ref="G36:H37"/>
    <mergeCell ref="Q25:R25"/>
    <mergeCell ref="J14:K14"/>
    <mergeCell ref="I18:J18"/>
    <mergeCell ref="L14:M14"/>
    <mergeCell ref="N14:O14"/>
    <mergeCell ref="O22:O24"/>
    <mergeCell ref="N15:O15"/>
    <mergeCell ref="I19:J19"/>
    <mergeCell ref="I17:J17"/>
    <mergeCell ref="L15:M15"/>
    <mergeCell ref="N17:O17"/>
    <mergeCell ref="H11:I11"/>
    <mergeCell ref="J11:K11"/>
    <mergeCell ref="B13:D13"/>
    <mergeCell ref="B11:D11"/>
    <mergeCell ref="B12:D12"/>
    <mergeCell ref="J15:K15"/>
    <mergeCell ref="H15:I15"/>
    <mergeCell ref="H13:I13"/>
    <mergeCell ref="J13:K13"/>
  </mergeCells>
  <conditionalFormatting sqref="Q34 Q42:Q48 Q4:Q21">
    <cfRule type="cellIs" priority="1" dxfId="2" operator="equal" stopIfTrue="1">
      <formula>"chyba"</formula>
    </cfRule>
  </conditionalFormatting>
  <conditionalFormatting sqref="Q50:Q52">
    <cfRule type="cellIs" priority="2" dxfId="0" operator="equal" stopIfTrue="1">
      <formula>"chyba"</formula>
    </cfRule>
  </conditionalFormatting>
  <conditionalFormatting sqref="Q35:Q41 Q30:Q33 Q27:Q28 Q22:Q25">
    <cfRule type="cellIs" priority="3" dxfId="7" operator="equal" stopIfTrue="1">
      <formula>"chyba"</formula>
    </cfRule>
  </conditionalFormatting>
  <dataValidations count="6">
    <dataValidation type="whole" allowBlank="1" showErrorMessage="1" errorTitle="Pozor!" error="Je nezbytné vložit numerickou hodnotu!" sqref="I39:O39">
      <formula1>0</formula1>
      <formula2>999999999999</formula2>
    </dataValidation>
    <dataValidation type="whole" allowBlank="1" showErrorMessage="1" errorTitle="Pozor!" error="Je nezbytné vložit numerickou hodnotu!" sqref="J49:O49 K13:O15 L9:O11 H12:H15 I13:I15 H9:K10 J12:J15 F26:O29 J44:L48 I44:I49 F34 I34:O34 D34">
      <formula1>0</formula1>
      <formula2>999999</formula2>
    </dataValidation>
    <dataValidation type="whole" allowBlank="1" showErrorMessage="1" errorTitle="Pozor!" error="Je nezbytné vložit numerickou hodnotu!" sqref="N46:N48 E19:N19 L8:O8 O44:O48">
      <formula1>0</formula1>
      <formula2>9999999</formula2>
    </dataValidation>
    <dataValidation type="whole" allowBlank="1" showErrorMessage="1" errorTitle="Pozor!" error="Je nezbytné vložit numerickou hodnotu!" sqref="M46:M48 F7:F15 G7:G11 G13:G15">
      <formula1>0</formula1>
      <formula2>999999999</formula2>
    </dataValidation>
    <dataValidation type="whole" allowBlank="1" showErrorMessage="1" errorTitle="Pozor!" error="Je nezbytné vložit numerickou hodnotu!" sqref="H7:O7">
      <formula1>0</formula1>
      <formula2>99999999</formula2>
    </dataValidation>
    <dataValidation allowBlank="1" showErrorMessage="1" errorTitle="Pozor!" error="Je nezbytné vložit numerickou hodnotu!" sqref="H11:K11"/>
  </dataValidations>
  <printOptions horizontalCentered="1"/>
  <pageMargins left="0.35" right="0.3937007874015748" top="0.3937007874015748" bottom="0.3" header="0" footer="0"/>
  <pageSetup fitToHeight="0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PageLayoutView="0" workbookViewId="0" topLeftCell="B1">
      <selection activeCell="I29" sqref="I29"/>
    </sheetView>
  </sheetViews>
  <sheetFormatPr defaultColWidth="0" defaultRowHeight="12.75" zeroHeight="1"/>
  <cols>
    <col min="1" max="1" width="1.75390625" style="6" hidden="1" customWidth="1"/>
    <col min="2" max="2" width="30.625" style="6" customWidth="1"/>
    <col min="3" max="3" width="8.25390625" style="6" customWidth="1"/>
    <col min="4" max="4" width="7.875" style="6" customWidth="1"/>
    <col min="5" max="5" width="5.00390625" style="12" customWidth="1"/>
    <col min="6" max="6" width="7.125" style="12" customWidth="1"/>
    <col min="7" max="7" width="7.375" style="12" customWidth="1"/>
    <col min="8" max="8" width="7.00390625" style="12" customWidth="1"/>
    <col min="9" max="9" width="17.875" style="12" customWidth="1"/>
    <col min="10" max="10" width="3.75390625" style="12" customWidth="1"/>
    <col min="11" max="11" width="6.00390625" style="12" customWidth="1"/>
    <col min="12" max="12" width="25.625" style="12" customWidth="1"/>
    <col min="13" max="13" width="1.75390625" style="6" customWidth="1"/>
    <col min="14" max="16384" width="0" style="6" hidden="1" customWidth="1"/>
  </cols>
  <sheetData>
    <row r="1" spans="1:13" ht="15" customHeight="1">
      <c r="A1" s="11"/>
      <c r="B1" s="9"/>
      <c r="C1" s="9"/>
      <c r="D1" s="9"/>
      <c r="E1" s="10"/>
      <c r="F1" s="10"/>
      <c r="G1" s="10"/>
      <c r="H1" s="10"/>
      <c r="I1" s="10"/>
      <c r="J1" s="10"/>
      <c r="K1" s="10"/>
      <c r="L1" s="261" t="s">
        <v>8</v>
      </c>
      <c r="M1" s="11"/>
    </row>
    <row r="2" spans="1:13" ht="28.5" customHeight="1">
      <c r="A2" s="11"/>
      <c r="B2" s="16" t="s">
        <v>383</v>
      </c>
      <c r="C2" s="16"/>
      <c r="D2" s="9"/>
      <c r="E2" s="10"/>
      <c r="F2" s="10"/>
      <c r="G2" s="10"/>
      <c r="H2" s="10"/>
      <c r="I2" s="10"/>
      <c r="J2" s="10"/>
      <c r="K2" s="88"/>
      <c r="L2" s="89"/>
      <c r="M2" s="11"/>
    </row>
    <row r="3" spans="1:13" ht="24">
      <c r="A3" s="11"/>
      <c r="B3" s="406" t="s">
        <v>169</v>
      </c>
      <c r="C3" s="526"/>
      <c r="D3" s="526"/>
      <c r="E3" s="426"/>
      <c r="F3" s="5" t="s">
        <v>91</v>
      </c>
      <c r="G3" s="430" t="s">
        <v>93</v>
      </c>
      <c r="H3" s="430"/>
      <c r="I3" s="8" t="s">
        <v>92</v>
      </c>
      <c r="J3" s="36"/>
      <c r="K3" s="88"/>
      <c r="L3" s="89"/>
      <c r="M3" s="11"/>
    </row>
    <row r="4" spans="1:13" ht="13.5" customHeight="1">
      <c r="A4" s="11"/>
      <c r="B4" s="406" t="s">
        <v>44</v>
      </c>
      <c r="C4" s="526"/>
      <c r="D4" s="526"/>
      <c r="E4" s="426"/>
      <c r="F4" s="8" t="s">
        <v>45</v>
      </c>
      <c r="G4" s="430">
        <v>1</v>
      </c>
      <c r="H4" s="430"/>
      <c r="I4" s="8">
        <v>2</v>
      </c>
      <c r="J4" s="36"/>
      <c r="K4" s="90"/>
      <c r="L4" s="91"/>
      <c r="M4" s="11"/>
    </row>
    <row r="5" spans="1:13" ht="18.75" customHeight="1">
      <c r="A5" s="11"/>
      <c r="B5" s="536" t="s">
        <v>113</v>
      </c>
      <c r="C5" s="542"/>
      <c r="D5" s="542"/>
      <c r="E5" s="543"/>
      <c r="F5" s="8">
        <v>99</v>
      </c>
      <c r="G5" s="535">
        <v>2974</v>
      </c>
      <c r="H5" s="535"/>
      <c r="I5" s="3">
        <v>900</v>
      </c>
      <c r="J5" s="47"/>
      <c r="K5" s="90"/>
      <c r="L5" s="91"/>
      <c r="M5" s="11"/>
    </row>
    <row r="6" spans="1:13" ht="18.75" customHeight="1">
      <c r="A6" s="11"/>
      <c r="B6" s="536" t="s">
        <v>114</v>
      </c>
      <c r="C6" s="542"/>
      <c r="D6" s="542"/>
      <c r="E6" s="543"/>
      <c r="F6" s="8" t="s">
        <v>94</v>
      </c>
      <c r="G6" s="535">
        <v>31</v>
      </c>
      <c r="H6" s="535"/>
      <c r="I6" s="3">
        <v>17</v>
      </c>
      <c r="J6" s="47"/>
      <c r="K6" s="47"/>
      <c r="L6" s="47"/>
      <c r="M6" s="11"/>
    </row>
    <row r="7" spans="1:13" ht="18.75" customHeight="1">
      <c r="A7" s="11"/>
      <c r="B7" s="536" t="s">
        <v>271</v>
      </c>
      <c r="C7" s="542"/>
      <c r="D7" s="542"/>
      <c r="E7" s="543"/>
      <c r="F7" s="8" t="s">
        <v>95</v>
      </c>
      <c r="G7" s="535">
        <v>4</v>
      </c>
      <c r="H7" s="535"/>
      <c r="I7" s="3">
        <v>1</v>
      </c>
      <c r="J7" s="47"/>
      <c r="K7" s="47"/>
      <c r="L7" s="47"/>
      <c r="M7" s="11"/>
    </row>
    <row r="8" spans="1:13" ht="18.75" customHeight="1">
      <c r="A8" s="11"/>
      <c r="B8" s="536" t="s">
        <v>185</v>
      </c>
      <c r="C8" s="542"/>
      <c r="D8" s="542"/>
      <c r="E8" s="543"/>
      <c r="F8" s="8" t="s">
        <v>184</v>
      </c>
      <c r="G8" s="535">
        <v>3118</v>
      </c>
      <c r="H8" s="535"/>
      <c r="I8" s="3">
        <v>1212</v>
      </c>
      <c r="J8" s="47"/>
      <c r="K8" s="47"/>
      <c r="L8" s="47"/>
      <c r="M8" s="11"/>
    </row>
    <row r="9" spans="1:13" ht="18.75" customHeight="1">
      <c r="A9" s="11"/>
      <c r="B9" s="529" t="s">
        <v>173</v>
      </c>
      <c r="C9" s="541"/>
      <c r="D9" s="541"/>
      <c r="E9" s="541"/>
      <c r="F9" s="8" t="s">
        <v>378</v>
      </c>
      <c r="G9" s="535">
        <v>26082</v>
      </c>
      <c r="H9" s="535"/>
      <c r="I9" s="3">
        <v>23186</v>
      </c>
      <c r="J9" s="47"/>
      <c r="K9" s="47"/>
      <c r="L9" s="47"/>
      <c r="M9" s="11"/>
    </row>
    <row r="10" spans="1:13" ht="27.75" customHeight="1">
      <c r="A10" s="11"/>
      <c r="B10" s="539" t="s">
        <v>36</v>
      </c>
      <c r="C10" s="540"/>
      <c r="D10" s="540"/>
      <c r="E10" s="540"/>
      <c r="F10" s="8" t="s">
        <v>379</v>
      </c>
      <c r="G10" s="535">
        <v>198</v>
      </c>
      <c r="H10" s="535"/>
      <c r="I10" s="3">
        <v>62</v>
      </c>
      <c r="J10" s="47"/>
      <c r="K10" s="47"/>
      <c r="L10" s="47"/>
      <c r="M10" s="11"/>
    </row>
    <row r="11" spans="1:13" ht="27.75" customHeight="1">
      <c r="A11" s="11"/>
      <c r="B11" s="539" t="s">
        <v>376</v>
      </c>
      <c r="C11" s="540"/>
      <c r="D11" s="540"/>
      <c r="E11" s="540"/>
      <c r="F11" s="8" t="s">
        <v>380</v>
      </c>
      <c r="G11" s="535">
        <v>3071</v>
      </c>
      <c r="H11" s="535"/>
      <c r="I11" s="3">
        <v>796</v>
      </c>
      <c r="J11" s="47"/>
      <c r="K11" s="47"/>
      <c r="L11" s="47"/>
      <c r="M11" s="11"/>
    </row>
    <row r="12" spans="1:13" ht="19.5" customHeight="1">
      <c r="A12" s="11"/>
      <c r="B12" s="529" t="s">
        <v>377</v>
      </c>
      <c r="C12" s="541"/>
      <c r="D12" s="541"/>
      <c r="E12" s="541"/>
      <c r="F12" s="8" t="s">
        <v>381</v>
      </c>
      <c r="G12" s="535">
        <v>2452</v>
      </c>
      <c r="H12" s="535"/>
      <c r="I12" s="3">
        <v>2079</v>
      </c>
      <c r="J12" s="47"/>
      <c r="K12" s="47"/>
      <c r="L12" s="47"/>
      <c r="M12" s="11"/>
    </row>
    <row r="13" spans="1:13" ht="18" customHeight="1">
      <c r="A13" s="11"/>
      <c r="B13" s="533" t="s">
        <v>382</v>
      </c>
      <c r="C13" s="536" t="s">
        <v>115</v>
      </c>
      <c r="D13" s="537"/>
      <c r="E13" s="538"/>
      <c r="F13" s="8">
        <v>100</v>
      </c>
      <c r="G13" s="535">
        <v>5356</v>
      </c>
      <c r="H13" s="535"/>
      <c r="I13" s="3">
        <v>1573</v>
      </c>
      <c r="J13" s="47"/>
      <c r="K13" s="47"/>
      <c r="L13" s="47"/>
      <c r="M13" s="11"/>
    </row>
    <row r="14" spans="1:13" ht="18" customHeight="1">
      <c r="A14" s="11"/>
      <c r="B14" s="534"/>
      <c r="C14" s="544" t="s">
        <v>360</v>
      </c>
      <c r="D14" s="545"/>
      <c r="E14" s="546"/>
      <c r="F14" s="8">
        <v>101</v>
      </c>
      <c r="G14" s="535">
        <v>72</v>
      </c>
      <c r="H14" s="535"/>
      <c r="I14" s="3">
        <v>17</v>
      </c>
      <c r="J14" s="47"/>
      <c r="K14" s="47"/>
      <c r="L14" s="47"/>
      <c r="M14" s="11"/>
    </row>
    <row r="15" spans="1:13" ht="54.75" customHeight="1">
      <c r="A15" s="11"/>
      <c r="B15" s="16" t="s">
        <v>96</v>
      </c>
      <c r="C15" s="16"/>
      <c r="D15" s="9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4">
      <c r="A16" s="11"/>
      <c r="B16" s="529"/>
      <c r="C16" s="530"/>
      <c r="D16" s="530"/>
      <c r="E16" s="530"/>
      <c r="F16" s="530"/>
      <c r="G16" s="530"/>
      <c r="H16" s="5" t="s">
        <v>91</v>
      </c>
      <c r="I16" s="5" t="s">
        <v>370</v>
      </c>
      <c r="J16" s="46"/>
      <c r="K16" s="46"/>
      <c r="L16" s="46"/>
      <c r="M16" s="11"/>
    </row>
    <row r="17" spans="1:13" ht="13.5" customHeight="1">
      <c r="A17" s="11"/>
      <c r="B17" s="406" t="s">
        <v>44</v>
      </c>
      <c r="C17" s="526"/>
      <c r="D17" s="526"/>
      <c r="E17" s="526"/>
      <c r="F17" s="526"/>
      <c r="G17" s="426"/>
      <c r="H17" s="8" t="s">
        <v>45</v>
      </c>
      <c r="I17" s="8">
        <v>1</v>
      </c>
      <c r="J17" s="36"/>
      <c r="K17" s="36"/>
      <c r="L17" s="36"/>
      <c r="M17" s="11"/>
    </row>
    <row r="18" spans="1:13" ht="16.5" customHeight="1">
      <c r="A18" s="11"/>
      <c r="B18" s="547" t="s">
        <v>132</v>
      </c>
      <c r="C18" s="529" t="s">
        <v>116</v>
      </c>
      <c r="D18" s="530"/>
      <c r="E18" s="530"/>
      <c r="F18" s="530"/>
      <c r="G18" s="530"/>
      <c r="H18" s="8">
        <v>102</v>
      </c>
      <c r="I18" s="3">
        <v>9</v>
      </c>
      <c r="J18" s="47"/>
      <c r="K18" s="47"/>
      <c r="L18" s="47"/>
      <c r="M18" s="11"/>
    </row>
    <row r="19" spans="1:13" ht="16.5" customHeight="1">
      <c r="A19" s="11"/>
      <c r="B19" s="548"/>
      <c r="C19" s="529" t="s">
        <v>117</v>
      </c>
      <c r="D19" s="530"/>
      <c r="E19" s="530"/>
      <c r="F19" s="530"/>
      <c r="G19" s="530"/>
      <c r="H19" s="8">
        <v>103</v>
      </c>
      <c r="I19" s="3">
        <v>58</v>
      </c>
      <c r="J19" s="47"/>
      <c r="K19" s="47"/>
      <c r="L19" s="47"/>
      <c r="M19" s="11"/>
    </row>
    <row r="20" spans="1:13" ht="16.5" customHeight="1">
      <c r="A20" s="11"/>
      <c r="B20" s="548"/>
      <c r="C20" s="529" t="s">
        <v>118</v>
      </c>
      <c r="D20" s="530"/>
      <c r="E20" s="530"/>
      <c r="F20" s="530"/>
      <c r="G20" s="530"/>
      <c r="H20" s="8" t="s">
        <v>97</v>
      </c>
      <c r="I20" s="3">
        <v>3</v>
      </c>
      <c r="J20" s="47"/>
      <c r="K20" s="47"/>
      <c r="L20" s="47"/>
      <c r="M20" s="11"/>
    </row>
    <row r="21" spans="1:13" ht="16.5" customHeight="1">
      <c r="A21" s="11"/>
      <c r="B21" s="548"/>
      <c r="C21" s="529" t="s">
        <v>119</v>
      </c>
      <c r="D21" s="530"/>
      <c r="E21" s="530"/>
      <c r="F21" s="530"/>
      <c r="G21" s="530"/>
      <c r="H21" s="8">
        <v>104</v>
      </c>
      <c r="I21" s="3">
        <v>56</v>
      </c>
      <c r="J21" s="47"/>
      <c r="K21" s="47"/>
      <c r="L21" s="47"/>
      <c r="M21" s="11"/>
    </row>
    <row r="22" spans="1:13" ht="16.5" customHeight="1">
      <c r="A22" s="11"/>
      <c r="B22" s="548"/>
      <c r="C22" s="529" t="s">
        <v>120</v>
      </c>
      <c r="D22" s="530"/>
      <c r="E22" s="530"/>
      <c r="F22" s="530"/>
      <c r="G22" s="530"/>
      <c r="H22" s="8">
        <v>105</v>
      </c>
      <c r="I22" s="3">
        <v>257</v>
      </c>
      <c r="J22" s="47"/>
      <c r="K22" s="47"/>
      <c r="L22" s="47"/>
      <c r="M22" s="11"/>
    </row>
    <row r="23" spans="1:13" ht="16.5" customHeight="1">
      <c r="A23" s="11"/>
      <c r="B23" s="548"/>
      <c r="C23" s="529" t="s">
        <v>121</v>
      </c>
      <c r="D23" s="530"/>
      <c r="E23" s="530"/>
      <c r="F23" s="530"/>
      <c r="G23" s="530"/>
      <c r="H23" s="8">
        <v>106</v>
      </c>
      <c r="I23" s="3">
        <v>144</v>
      </c>
      <c r="J23" s="47"/>
      <c r="K23" s="47"/>
      <c r="L23" s="47"/>
      <c r="M23" s="11"/>
    </row>
    <row r="24" spans="1:13" ht="16.5" customHeight="1">
      <c r="A24" s="11"/>
      <c r="B24" s="548"/>
      <c r="C24" s="529" t="s">
        <v>122</v>
      </c>
      <c r="D24" s="530"/>
      <c r="E24" s="530"/>
      <c r="F24" s="530"/>
      <c r="G24" s="530"/>
      <c r="H24" s="8" t="s">
        <v>98</v>
      </c>
      <c r="I24" s="3">
        <v>38</v>
      </c>
      <c r="J24" s="47"/>
      <c r="K24" s="47"/>
      <c r="L24" s="47"/>
      <c r="M24" s="11"/>
    </row>
    <row r="25" spans="1:13" ht="16.5" customHeight="1">
      <c r="A25" s="11"/>
      <c r="B25" s="548"/>
      <c r="C25" s="529" t="s">
        <v>123</v>
      </c>
      <c r="D25" s="530"/>
      <c r="E25" s="530"/>
      <c r="F25" s="530"/>
      <c r="G25" s="530"/>
      <c r="H25" s="8" t="s">
        <v>99</v>
      </c>
      <c r="I25" s="3">
        <v>23</v>
      </c>
      <c r="J25" s="47"/>
      <c r="K25" s="47"/>
      <c r="L25" s="47"/>
      <c r="M25" s="11"/>
    </row>
    <row r="26" spans="1:13" ht="29.25" customHeight="1">
      <c r="A26" s="11"/>
      <c r="B26" s="548"/>
      <c r="C26" s="399" t="s">
        <v>342</v>
      </c>
      <c r="D26" s="527"/>
      <c r="E26" s="527"/>
      <c r="F26" s="527"/>
      <c r="G26" s="528"/>
      <c r="H26" s="8" t="s">
        <v>100</v>
      </c>
      <c r="I26" s="3">
        <v>186</v>
      </c>
      <c r="J26" s="47"/>
      <c r="K26" s="88"/>
      <c r="L26" s="93" t="s">
        <v>254</v>
      </c>
      <c r="M26" s="11"/>
    </row>
    <row r="27" spans="1:13" ht="28.5" customHeight="1">
      <c r="A27" s="11"/>
      <c r="B27" s="548"/>
      <c r="C27" s="533" t="s">
        <v>124</v>
      </c>
      <c r="D27" s="399" t="s">
        <v>125</v>
      </c>
      <c r="E27" s="531"/>
      <c r="F27" s="531"/>
      <c r="G27" s="532"/>
      <c r="H27" s="8" t="s">
        <v>101</v>
      </c>
      <c r="I27" s="3">
        <v>184</v>
      </c>
      <c r="J27" s="47"/>
      <c r="K27" s="83" t="str">
        <f>IF(I26=SUM(I27:I28),"ok","chyba")</f>
        <v>ok</v>
      </c>
      <c r="L27" s="92" t="s">
        <v>273</v>
      </c>
      <c r="M27" s="11"/>
    </row>
    <row r="28" spans="1:13" ht="30.75" customHeight="1">
      <c r="A28" s="11"/>
      <c r="B28" s="548"/>
      <c r="C28" s="534"/>
      <c r="D28" s="399" t="s">
        <v>126</v>
      </c>
      <c r="E28" s="531"/>
      <c r="F28" s="531"/>
      <c r="G28" s="532"/>
      <c r="H28" s="8" t="s">
        <v>102</v>
      </c>
      <c r="I28" s="3">
        <v>2</v>
      </c>
      <c r="J28" s="47"/>
      <c r="K28" s="90"/>
      <c r="L28" s="91"/>
      <c r="M28" s="11"/>
    </row>
    <row r="29" spans="1:13" ht="15" customHeight="1">
      <c r="A29" s="11"/>
      <c r="B29" s="548"/>
      <c r="C29" s="529" t="s">
        <v>127</v>
      </c>
      <c r="D29" s="530"/>
      <c r="E29" s="530"/>
      <c r="F29" s="530"/>
      <c r="G29" s="530"/>
      <c r="H29" s="8" t="s">
        <v>103</v>
      </c>
      <c r="I29" s="3">
        <v>11</v>
      </c>
      <c r="J29" s="47"/>
      <c r="K29" s="47"/>
      <c r="L29" s="47"/>
      <c r="M29" s="11"/>
    </row>
    <row r="30" spans="1:13" ht="15" customHeight="1">
      <c r="A30" s="11"/>
      <c r="B30" s="548"/>
      <c r="C30" s="529" t="s">
        <v>186</v>
      </c>
      <c r="D30" s="530"/>
      <c r="E30" s="530"/>
      <c r="F30" s="530"/>
      <c r="G30" s="530"/>
      <c r="H30" s="8" t="s">
        <v>104</v>
      </c>
      <c r="I30" s="3">
        <v>1</v>
      </c>
      <c r="J30" s="47"/>
      <c r="K30" s="47"/>
      <c r="L30" s="47"/>
      <c r="M30" s="11"/>
    </row>
    <row r="31" spans="1:13" ht="15" customHeight="1">
      <c r="A31" s="11"/>
      <c r="B31" s="548"/>
      <c r="C31" s="529" t="s">
        <v>128</v>
      </c>
      <c r="D31" s="530"/>
      <c r="E31" s="530"/>
      <c r="F31" s="530"/>
      <c r="G31" s="530"/>
      <c r="H31" s="8" t="s">
        <v>105</v>
      </c>
      <c r="I31" s="3">
        <v>0</v>
      </c>
      <c r="J31" s="47"/>
      <c r="K31" s="47"/>
      <c r="L31" s="47"/>
      <c r="M31" s="11"/>
    </row>
    <row r="32" spans="1:13" ht="15" customHeight="1">
      <c r="A32" s="11"/>
      <c r="B32" s="548"/>
      <c r="C32" s="529" t="s">
        <v>129</v>
      </c>
      <c r="D32" s="530"/>
      <c r="E32" s="530"/>
      <c r="F32" s="530"/>
      <c r="G32" s="530"/>
      <c r="H32" s="8" t="s">
        <v>106</v>
      </c>
      <c r="I32" s="3">
        <v>0</v>
      </c>
      <c r="J32" s="47"/>
      <c r="K32" s="47"/>
      <c r="L32" s="47"/>
      <c r="M32" s="11"/>
    </row>
    <row r="33" spans="1:13" ht="15" customHeight="1">
      <c r="A33" s="11"/>
      <c r="B33" s="548"/>
      <c r="C33" s="529" t="s">
        <v>130</v>
      </c>
      <c r="D33" s="530"/>
      <c r="E33" s="530"/>
      <c r="F33" s="530"/>
      <c r="G33" s="530"/>
      <c r="H33" s="8" t="s">
        <v>107</v>
      </c>
      <c r="I33" s="3">
        <v>1</v>
      </c>
      <c r="J33" s="47"/>
      <c r="K33" s="47"/>
      <c r="L33" s="47"/>
      <c r="M33" s="11"/>
    </row>
    <row r="34" spans="1:13" ht="24" customHeight="1">
      <c r="A34" s="11"/>
      <c r="B34" s="548"/>
      <c r="C34" s="399" t="s">
        <v>499</v>
      </c>
      <c r="D34" s="527"/>
      <c r="E34" s="527"/>
      <c r="F34" s="527"/>
      <c r="G34" s="528"/>
      <c r="H34" s="8" t="s">
        <v>108</v>
      </c>
      <c r="I34" s="3">
        <v>1</v>
      </c>
      <c r="J34" s="47"/>
      <c r="K34" s="47"/>
      <c r="L34" s="47"/>
      <c r="M34" s="11"/>
    </row>
    <row r="35" spans="1:13" ht="13.5" customHeight="1">
      <c r="A35" s="11"/>
      <c r="B35" s="548"/>
      <c r="C35" s="529" t="s">
        <v>131</v>
      </c>
      <c r="D35" s="530"/>
      <c r="E35" s="530"/>
      <c r="F35" s="530"/>
      <c r="G35" s="530"/>
      <c r="H35" s="8" t="s">
        <v>109</v>
      </c>
      <c r="I35" s="3">
        <v>65</v>
      </c>
      <c r="J35" s="47"/>
      <c r="K35" s="47"/>
      <c r="L35" s="47"/>
      <c r="M35" s="11"/>
    </row>
    <row r="36" spans="1:13" ht="15" customHeight="1">
      <c r="A36" s="11"/>
      <c r="B36" s="533" t="s">
        <v>498</v>
      </c>
      <c r="C36" s="538" t="s">
        <v>441</v>
      </c>
      <c r="D36" s="530"/>
      <c r="E36" s="530"/>
      <c r="F36" s="530"/>
      <c r="G36" s="530"/>
      <c r="H36" s="8">
        <v>107</v>
      </c>
      <c r="I36" s="3">
        <v>78</v>
      </c>
      <c r="J36" s="47"/>
      <c r="K36" s="47"/>
      <c r="L36" s="47"/>
      <c r="M36" s="11"/>
    </row>
    <row r="37" spans="1:13" ht="15" customHeight="1">
      <c r="A37" s="11"/>
      <c r="B37" s="567"/>
      <c r="C37" s="546" t="s">
        <v>442</v>
      </c>
      <c r="D37" s="565"/>
      <c r="E37" s="565"/>
      <c r="F37" s="565"/>
      <c r="G37" s="565"/>
      <c r="H37" s="8">
        <v>108</v>
      </c>
      <c r="I37" s="3">
        <v>63</v>
      </c>
      <c r="J37" s="47"/>
      <c r="K37" s="47"/>
      <c r="L37" s="47"/>
      <c r="M37" s="11"/>
    </row>
    <row r="38" spans="1:13" ht="15" customHeight="1">
      <c r="A38" s="11"/>
      <c r="B38" s="567"/>
      <c r="C38" s="557" t="s">
        <v>443</v>
      </c>
      <c r="D38" s="566"/>
      <c r="E38" s="566"/>
      <c r="F38" s="566"/>
      <c r="G38" s="566"/>
      <c r="H38" s="8" t="s">
        <v>110</v>
      </c>
      <c r="I38" s="3">
        <v>16</v>
      </c>
      <c r="J38" s="47"/>
      <c r="K38" s="47"/>
      <c r="L38" s="47"/>
      <c r="M38" s="11"/>
    </row>
    <row r="39" spans="1:13" ht="24.75" customHeight="1">
      <c r="A39" s="11"/>
      <c r="B39" s="529" t="s">
        <v>409</v>
      </c>
      <c r="C39" s="529"/>
      <c r="D39" s="529"/>
      <c r="E39" s="529"/>
      <c r="F39" s="529"/>
      <c r="G39" s="529"/>
      <c r="H39" s="8">
        <v>109</v>
      </c>
      <c r="I39" s="3">
        <v>11468</v>
      </c>
      <c r="J39" s="47"/>
      <c r="K39" s="83" t="str">
        <f>IF(I39&gt;=I40,"ok","chyba")</f>
        <v>ok</v>
      </c>
      <c r="L39" s="84" t="s">
        <v>272</v>
      </c>
      <c r="M39" s="11"/>
    </row>
    <row r="40" spans="1:13" ht="15.75" customHeight="1">
      <c r="A40" s="11"/>
      <c r="B40" s="529" t="s">
        <v>171</v>
      </c>
      <c r="C40" s="529"/>
      <c r="D40" s="529"/>
      <c r="E40" s="529"/>
      <c r="F40" s="529"/>
      <c r="G40" s="529"/>
      <c r="H40" s="8" t="s">
        <v>111</v>
      </c>
      <c r="I40" s="3">
        <v>10</v>
      </c>
      <c r="J40" s="47"/>
      <c r="K40" s="47"/>
      <c r="L40" s="47"/>
      <c r="M40" s="11"/>
    </row>
    <row r="41" spans="1:13" ht="15.75" customHeight="1">
      <c r="A41" s="11"/>
      <c r="B41" s="529" t="s">
        <v>408</v>
      </c>
      <c r="C41" s="529"/>
      <c r="D41" s="529"/>
      <c r="E41" s="529"/>
      <c r="F41" s="529"/>
      <c r="G41" s="529"/>
      <c r="H41" s="8" t="s">
        <v>112</v>
      </c>
      <c r="I41" s="3">
        <v>69</v>
      </c>
      <c r="J41" s="47"/>
      <c r="K41" s="47"/>
      <c r="L41" s="47"/>
      <c r="M41" s="11"/>
    </row>
    <row r="42" spans="1:13" ht="15.75" customHeight="1">
      <c r="A42" s="11"/>
      <c r="B42" s="529" t="s">
        <v>133</v>
      </c>
      <c r="C42" s="529"/>
      <c r="D42" s="529"/>
      <c r="E42" s="529"/>
      <c r="F42" s="529"/>
      <c r="G42" s="529"/>
      <c r="H42" s="8" t="s">
        <v>170</v>
      </c>
      <c r="I42" s="3">
        <v>45</v>
      </c>
      <c r="J42" s="47"/>
      <c r="K42" s="47"/>
      <c r="L42" s="47"/>
      <c r="M42" s="11"/>
    </row>
    <row r="43" spans="1:13" ht="15.75" customHeight="1">
      <c r="A43" s="11"/>
      <c r="B43" s="529" t="s">
        <v>396</v>
      </c>
      <c r="C43" s="529"/>
      <c r="D43" s="529"/>
      <c r="E43" s="529"/>
      <c r="F43" s="529"/>
      <c r="G43" s="529"/>
      <c r="H43" s="8">
        <v>110</v>
      </c>
      <c r="I43" s="3">
        <v>15687</v>
      </c>
      <c r="J43" s="47"/>
      <c r="K43" s="47"/>
      <c r="L43" s="47"/>
      <c r="M43" s="11"/>
    </row>
    <row r="44" spans="1:13" ht="15.75" customHeight="1">
      <c r="A44" s="11"/>
      <c r="B44" s="184" t="s">
        <v>348</v>
      </c>
      <c r="C44" s="188"/>
      <c r="D44" s="188"/>
      <c r="E44" s="188"/>
      <c r="F44" s="188"/>
      <c r="G44" s="189"/>
      <c r="H44" s="138" t="s">
        <v>349</v>
      </c>
      <c r="I44" s="3">
        <v>694</v>
      </c>
      <c r="J44" s="47"/>
      <c r="K44" s="47"/>
      <c r="L44" s="47"/>
      <c r="M44" s="11"/>
    </row>
    <row r="45" spans="1:13" ht="13.5" customHeight="1" hidden="1">
      <c r="A45" s="11"/>
      <c r="B45" s="184" t="s">
        <v>350</v>
      </c>
      <c r="C45" s="188"/>
      <c r="D45" s="188"/>
      <c r="E45" s="188" t="s">
        <v>351</v>
      </c>
      <c r="F45" s="188"/>
      <c r="G45" s="189"/>
      <c r="H45" s="138"/>
      <c r="I45" s="3">
        <v>0</v>
      </c>
      <c r="J45" s="47"/>
      <c r="K45" s="47"/>
      <c r="L45" s="47"/>
      <c r="M45" s="11"/>
    </row>
    <row r="46" spans="1:13" ht="27.75" customHeight="1">
      <c r="A46" s="11"/>
      <c r="B46" s="558" t="s">
        <v>352</v>
      </c>
      <c r="C46" s="559"/>
      <c r="D46" s="559"/>
      <c r="E46" s="559"/>
      <c r="F46" s="559"/>
      <c r="G46" s="560"/>
      <c r="H46" s="138" t="s">
        <v>353</v>
      </c>
      <c r="I46" s="3">
        <v>1115</v>
      </c>
      <c r="J46" s="47"/>
      <c r="K46" s="47"/>
      <c r="L46" s="47"/>
      <c r="M46" s="11"/>
    </row>
    <row r="47" spans="1:13" ht="16.5" customHeight="1">
      <c r="A47" s="11"/>
      <c r="B47" s="555" t="s">
        <v>172</v>
      </c>
      <c r="C47" s="556"/>
      <c r="D47" s="556"/>
      <c r="E47" s="556"/>
      <c r="F47" s="556"/>
      <c r="G47" s="557"/>
      <c r="H47" s="138">
        <v>111</v>
      </c>
      <c r="I47" s="3">
        <v>1808</v>
      </c>
      <c r="J47" s="47"/>
      <c r="K47" s="47"/>
      <c r="L47" s="47"/>
      <c r="M47" s="11"/>
    </row>
    <row r="48" spans="1:13" ht="27" customHeight="1">
      <c r="A48" s="195"/>
      <c r="B48" s="399" t="s">
        <v>395</v>
      </c>
      <c r="C48" s="561"/>
      <c r="D48" s="561"/>
      <c r="E48" s="561"/>
      <c r="F48" s="561"/>
      <c r="G48" s="562"/>
      <c r="H48" s="138" t="s">
        <v>398</v>
      </c>
      <c r="I48" s="3">
        <v>205</v>
      </c>
      <c r="J48" s="47"/>
      <c r="K48" s="47"/>
      <c r="L48" s="47"/>
      <c r="M48" s="11"/>
    </row>
    <row r="49" spans="1:13" ht="16.5" customHeight="1">
      <c r="A49" s="196"/>
      <c r="B49" s="536" t="s">
        <v>397</v>
      </c>
      <c r="C49" s="563"/>
      <c r="D49" s="563"/>
      <c r="E49" s="563"/>
      <c r="F49" s="563"/>
      <c r="G49" s="564"/>
      <c r="H49" s="138" t="s">
        <v>399</v>
      </c>
      <c r="I49" s="3">
        <v>73</v>
      </c>
      <c r="J49" s="47"/>
      <c r="K49" s="47"/>
      <c r="L49" s="47"/>
      <c r="M49" s="11"/>
    </row>
    <row r="50" spans="1:13" ht="15.75" customHeight="1">
      <c r="A50" s="196"/>
      <c r="B50" s="536" t="s">
        <v>445</v>
      </c>
      <c r="C50" s="563"/>
      <c r="D50" s="563"/>
      <c r="E50" s="563"/>
      <c r="F50" s="563"/>
      <c r="G50" s="564"/>
      <c r="H50" s="138" t="s">
        <v>444</v>
      </c>
      <c r="I50" s="3">
        <v>418</v>
      </c>
      <c r="J50" s="47"/>
      <c r="K50" s="47"/>
      <c r="L50" s="47"/>
      <c r="M50" s="11"/>
    </row>
    <row r="51" spans="2:12" ht="22.5" customHeight="1">
      <c r="B51" s="102" t="s">
        <v>294</v>
      </c>
      <c r="C51" s="9"/>
      <c r="D51" s="9"/>
      <c r="E51" s="10"/>
      <c r="F51" s="10"/>
      <c r="G51" s="10"/>
      <c r="H51" s="10"/>
      <c r="I51" s="10">
        <v>0</v>
      </c>
      <c r="J51" s="14"/>
      <c r="K51" s="14"/>
      <c r="L51" s="14"/>
    </row>
    <row r="52" spans="2:12" ht="16.5" customHeight="1">
      <c r="B52" s="549"/>
      <c r="C52" s="550"/>
      <c r="D52" s="550"/>
      <c r="E52" s="550"/>
      <c r="F52" s="550"/>
      <c r="G52" s="550"/>
      <c r="H52" s="550"/>
      <c r="I52" s="551"/>
      <c r="J52" s="14"/>
      <c r="K52" s="14"/>
      <c r="L52" s="14"/>
    </row>
    <row r="53" spans="2:12" ht="44.25" customHeight="1">
      <c r="B53" s="552"/>
      <c r="C53" s="553"/>
      <c r="D53" s="553"/>
      <c r="E53" s="553"/>
      <c r="F53" s="553"/>
      <c r="G53" s="553"/>
      <c r="H53" s="553"/>
      <c r="I53" s="554"/>
      <c r="J53" s="14"/>
      <c r="K53" s="14"/>
      <c r="L53" s="14"/>
    </row>
    <row r="54" spans="2:12" ht="15" customHeight="1">
      <c r="B54" s="13"/>
      <c r="C54" s="13"/>
      <c r="D54" s="13"/>
      <c r="E54" s="14"/>
      <c r="F54" s="14"/>
      <c r="G54" s="14"/>
      <c r="H54" s="14"/>
      <c r="I54" s="14"/>
      <c r="J54" s="14"/>
      <c r="K54" s="14"/>
      <c r="L54" s="14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</sheetData>
  <sheetProtection password="EC05" sheet="1" objects="1" scenarios="1" selectLockedCells="1" selectUnlockedCells="1"/>
  <mergeCells count="62">
    <mergeCell ref="B39:G39"/>
    <mergeCell ref="B40:G40"/>
    <mergeCell ref="B41:G41"/>
    <mergeCell ref="C36:G36"/>
    <mergeCell ref="C37:G37"/>
    <mergeCell ref="C38:G38"/>
    <mergeCell ref="B36:B38"/>
    <mergeCell ref="B52:I53"/>
    <mergeCell ref="B47:G47"/>
    <mergeCell ref="B42:G42"/>
    <mergeCell ref="B43:G43"/>
    <mergeCell ref="B46:G46"/>
    <mergeCell ref="B48:G48"/>
    <mergeCell ref="B49:G49"/>
    <mergeCell ref="B50:G50"/>
    <mergeCell ref="G9:H9"/>
    <mergeCell ref="G11:H11"/>
    <mergeCell ref="B9:E9"/>
    <mergeCell ref="C23:G23"/>
    <mergeCell ref="C19:G19"/>
    <mergeCell ref="G13:H13"/>
    <mergeCell ref="C20:G20"/>
    <mergeCell ref="C14:E14"/>
    <mergeCell ref="B16:G16"/>
    <mergeCell ref="B18:B35"/>
    <mergeCell ref="B5:E5"/>
    <mergeCell ref="G3:H3"/>
    <mergeCell ref="G4:H4"/>
    <mergeCell ref="B4:E4"/>
    <mergeCell ref="B3:E3"/>
    <mergeCell ref="G5:H5"/>
    <mergeCell ref="B7:E7"/>
    <mergeCell ref="B8:E8"/>
    <mergeCell ref="G7:H7"/>
    <mergeCell ref="G8:H8"/>
    <mergeCell ref="B6:E6"/>
    <mergeCell ref="G6:H6"/>
    <mergeCell ref="B13:B14"/>
    <mergeCell ref="G14:H14"/>
    <mergeCell ref="C13:E13"/>
    <mergeCell ref="G10:H10"/>
    <mergeCell ref="G12:H12"/>
    <mergeCell ref="B10:E10"/>
    <mergeCell ref="B11:E11"/>
    <mergeCell ref="B12:E12"/>
    <mergeCell ref="C18:G18"/>
    <mergeCell ref="C35:G35"/>
    <mergeCell ref="C21:G21"/>
    <mergeCell ref="C22:G22"/>
    <mergeCell ref="C25:G25"/>
    <mergeCell ref="C33:G33"/>
    <mergeCell ref="C26:G26"/>
    <mergeCell ref="B17:G17"/>
    <mergeCell ref="C34:G34"/>
    <mergeCell ref="C30:G30"/>
    <mergeCell ref="D27:G27"/>
    <mergeCell ref="C27:C28"/>
    <mergeCell ref="C29:G29"/>
    <mergeCell ref="D28:G28"/>
    <mergeCell ref="C24:G24"/>
    <mergeCell ref="C32:G32"/>
    <mergeCell ref="C31:G31"/>
  </mergeCells>
  <conditionalFormatting sqref="K39 K3:K5 K26 K28">
    <cfRule type="cellIs" priority="1" dxfId="2" operator="equal" stopIfTrue="1">
      <formula>"chyba"</formula>
    </cfRule>
  </conditionalFormatting>
  <conditionalFormatting sqref="K27">
    <cfRule type="cellIs" priority="2" dxfId="0" operator="equal" stopIfTrue="1">
      <formula>"chyba"</formula>
    </cfRule>
  </conditionalFormatting>
  <dataValidations count="2">
    <dataValidation type="whole" allowBlank="1" showErrorMessage="1" errorTitle="Pozor!" error="Vložte numerickou hodnotu!" sqref="I18:I50">
      <formula1>0</formula1>
      <formula2>99999</formula2>
    </dataValidation>
    <dataValidation type="whole" allowBlank="1" showErrorMessage="1" errorTitle="Pozor!" error="Vložte numerickou hodnotu!" sqref="G5:I14">
      <formula1>0</formula1>
      <formula2>9999999</formula2>
    </dataValidation>
  </dataValidations>
  <printOptions horizontalCentered="1"/>
  <pageMargins left="0.3937007874015748" right="0.3937007874015748" top="0.3937007874015748" bottom="0.17" header="0.5118110236220472" footer="0.5118110236220472"/>
  <pageSetup fitToHeight="0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6"/>
  <sheetViews>
    <sheetView showGridLines="0" workbookViewId="0" topLeftCell="A1">
      <selection activeCell="L20" sqref="L20"/>
    </sheetView>
  </sheetViews>
  <sheetFormatPr defaultColWidth="0" defaultRowHeight="12.75" zeroHeight="1"/>
  <cols>
    <col min="1" max="1" width="1.75390625" style="20" customWidth="1"/>
    <col min="2" max="2" width="32.00390625" style="20" customWidth="1"/>
    <col min="3" max="3" width="6.125" style="20" customWidth="1"/>
    <col min="4" max="4" width="7.25390625" style="20" customWidth="1"/>
    <col min="5" max="5" width="5.00390625" style="20" customWidth="1"/>
    <col min="6" max="6" width="5.25390625" style="20" customWidth="1"/>
    <col min="7" max="7" width="13.75390625" style="20" customWidth="1"/>
    <col min="8" max="8" width="14.875" style="20" customWidth="1"/>
    <col min="9" max="9" width="9.25390625" style="20" customWidth="1"/>
    <col min="10" max="10" width="3.625" style="20" customWidth="1"/>
    <col min="11" max="11" width="13.25390625" style="20" customWidth="1"/>
    <col min="12" max="12" width="10.75390625" style="20" customWidth="1"/>
    <col min="13" max="13" width="2.625" style="20" customWidth="1"/>
    <col min="14" max="14" width="6.875" style="20" customWidth="1"/>
    <col min="15" max="15" width="23.25390625" style="20" customWidth="1"/>
    <col min="16" max="16" width="3.75390625" style="20" customWidth="1"/>
    <col min="17" max="16384" width="0" style="20" hidden="1" customWidth="1"/>
  </cols>
  <sheetData>
    <row r="1" spans="1:16" ht="14.25" customHeight="1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4"/>
      <c r="P1" s="11"/>
    </row>
    <row r="2" spans="1:16" s="21" customFormat="1" ht="53.25" customHeight="1">
      <c r="A2" s="29"/>
      <c r="B2" s="185" t="s">
        <v>366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74" t="s">
        <v>9</v>
      </c>
      <c r="P2" s="29"/>
    </row>
    <row r="3" spans="1:16" ht="24.75" customHeight="1">
      <c r="A3" s="11"/>
      <c r="B3" s="536"/>
      <c r="C3" s="537"/>
      <c r="D3" s="537"/>
      <c r="E3" s="537"/>
      <c r="F3" s="537"/>
      <c r="G3" s="537"/>
      <c r="H3" s="538"/>
      <c r="I3" s="28" t="s">
        <v>46</v>
      </c>
      <c r="J3" s="417" t="s">
        <v>134</v>
      </c>
      <c r="K3" s="599"/>
      <c r="L3" s="583"/>
      <c r="M3" s="46"/>
      <c r="N3" s="88"/>
      <c r="O3" s="89"/>
      <c r="P3" s="11"/>
    </row>
    <row r="4" spans="1:16" ht="23.25" customHeight="1">
      <c r="A4" s="11"/>
      <c r="B4" s="406" t="s">
        <v>44</v>
      </c>
      <c r="C4" s="600"/>
      <c r="D4" s="600"/>
      <c r="E4" s="600"/>
      <c r="F4" s="600"/>
      <c r="G4" s="600"/>
      <c r="H4" s="600"/>
      <c r="I4" s="8" t="s">
        <v>45</v>
      </c>
      <c r="J4" s="600">
        <v>1</v>
      </c>
      <c r="K4" s="600"/>
      <c r="L4" s="580"/>
      <c r="M4" s="36"/>
      <c r="N4" s="88"/>
      <c r="O4" s="93" t="s">
        <v>254</v>
      </c>
      <c r="P4" s="11"/>
    </row>
    <row r="5" spans="1:16" ht="38.25" customHeight="1">
      <c r="A5" s="11"/>
      <c r="B5" s="391" t="s">
        <v>135</v>
      </c>
      <c r="C5" s="611"/>
      <c r="D5" s="611"/>
      <c r="E5" s="611"/>
      <c r="F5" s="611"/>
      <c r="G5" s="611"/>
      <c r="H5" s="612"/>
      <c r="I5" s="8" t="s">
        <v>137</v>
      </c>
      <c r="J5" s="415">
        <v>12</v>
      </c>
      <c r="K5" s="569"/>
      <c r="L5" s="570"/>
      <c r="M5" s="47"/>
      <c r="N5" s="212" t="str">
        <f>IF(J5&gt;=SUM(J6:L8),"ok","chyba")</f>
        <v>ok</v>
      </c>
      <c r="O5" s="84" t="s">
        <v>276</v>
      </c>
      <c r="P5" s="11"/>
    </row>
    <row r="6" spans="1:16" ht="20.25" customHeight="1">
      <c r="A6" s="11"/>
      <c r="B6" s="614" t="s">
        <v>124</v>
      </c>
      <c r="C6" s="529" t="s">
        <v>119</v>
      </c>
      <c r="D6" s="541"/>
      <c r="E6" s="541"/>
      <c r="F6" s="541"/>
      <c r="G6" s="541"/>
      <c r="H6" s="541"/>
      <c r="I6" s="8" t="s">
        <v>138</v>
      </c>
      <c r="J6" s="415">
        <v>11</v>
      </c>
      <c r="K6" s="569"/>
      <c r="L6" s="570"/>
      <c r="M6" s="47"/>
      <c r="N6" s="90"/>
      <c r="O6" s="95"/>
      <c r="P6" s="11"/>
    </row>
    <row r="7" spans="1:16" ht="20.25" customHeight="1">
      <c r="A7" s="11"/>
      <c r="B7" s="615"/>
      <c r="C7" s="529" t="s">
        <v>120</v>
      </c>
      <c r="D7" s="541"/>
      <c r="E7" s="541"/>
      <c r="F7" s="541"/>
      <c r="G7" s="541"/>
      <c r="H7" s="541"/>
      <c r="I7" s="8" t="s">
        <v>139</v>
      </c>
      <c r="J7" s="415">
        <v>1</v>
      </c>
      <c r="K7" s="569"/>
      <c r="L7" s="570"/>
      <c r="M7" s="47"/>
      <c r="N7" s="90"/>
      <c r="O7" s="95"/>
      <c r="P7" s="11"/>
    </row>
    <row r="8" spans="1:16" ht="20.25" customHeight="1">
      <c r="A8" s="11"/>
      <c r="B8" s="616"/>
      <c r="C8" s="529" t="s">
        <v>136</v>
      </c>
      <c r="D8" s="541"/>
      <c r="E8" s="541"/>
      <c r="F8" s="541"/>
      <c r="G8" s="541"/>
      <c r="H8" s="541"/>
      <c r="I8" s="8" t="s">
        <v>140</v>
      </c>
      <c r="J8" s="415">
        <v>0</v>
      </c>
      <c r="K8" s="569"/>
      <c r="L8" s="570"/>
      <c r="M8" s="47"/>
      <c r="N8" s="90"/>
      <c r="O8" s="95"/>
      <c r="P8" s="11"/>
    </row>
    <row r="9" spans="1:16" ht="27" customHeight="1">
      <c r="A9" s="11"/>
      <c r="B9" s="391" t="s">
        <v>143</v>
      </c>
      <c r="C9" s="611"/>
      <c r="D9" s="611"/>
      <c r="E9" s="611"/>
      <c r="F9" s="611"/>
      <c r="G9" s="611"/>
      <c r="H9" s="612"/>
      <c r="I9" s="8" t="s">
        <v>141</v>
      </c>
      <c r="J9" s="415">
        <v>2</v>
      </c>
      <c r="K9" s="569"/>
      <c r="L9" s="570"/>
      <c r="M9" s="47"/>
      <c r="N9" s="90"/>
      <c r="O9" s="95"/>
      <c r="P9" s="11"/>
    </row>
    <row r="10" spans="1:16" ht="27" customHeight="1">
      <c r="A10" s="11"/>
      <c r="B10" s="588" t="s">
        <v>354</v>
      </c>
      <c r="C10" s="589"/>
      <c r="D10" s="589"/>
      <c r="E10" s="589"/>
      <c r="F10" s="589"/>
      <c r="G10" s="589"/>
      <c r="H10" s="590"/>
      <c r="I10" s="138" t="s">
        <v>142</v>
      </c>
      <c r="J10" s="415">
        <v>1</v>
      </c>
      <c r="K10" s="613"/>
      <c r="L10" s="582"/>
      <c r="M10" s="47"/>
      <c r="N10" s="90"/>
      <c r="O10" s="95"/>
      <c r="P10" s="11"/>
    </row>
    <row r="11" spans="1:16" ht="27" customHeight="1">
      <c r="A11" s="11"/>
      <c r="B11" s="588" t="s">
        <v>355</v>
      </c>
      <c r="C11" s="589"/>
      <c r="D11" s="589"/>
      <c r="E11" s="589"/>
      <c r="F11" s="589"/>
      <c r="G11" s="589"/>
      <c r="H11" s="590"/>
      <c r="I11" s="138" t="s">
        <v>298</v>
      </c>
      <c r="J11" s="415">
        <v>0</v>
      </c>
      <c r="K11" s="613"/>
      <c r="L11" s="582"/>
      <c r="M11" s="47"/>
      <c r="N11" s="90"/>
      <c r="O11" s="95"/>
      <c r="P11" s="11"/>
    </row>
    <row r="12" spans="1:16" ht="27" customHeight="1">
      <c r="A12" s="11"/>
      <c r="B12" s="576" t="s">
        <v>144</v>
      </c>
      <c r="C12" s="577"/>
      <c r="D12" s="577"/>
      <c r="E12" s="577"/>
      <c r="F12" s="577"/>
      <c r="G12" s="577"/>
      <c r="H12" s="578"/>
      <c r="I12" s="138" t="s">
        <v>369</v>
      </c>
      <c r="J12" s="415">
        <v>29</v>
      </c>
      <c r="K12" s="569"/>
      <c r="L12" s="570"/>
      <c r="M12" s="47"/>
      <c r="N12" s="90"/>
      <c r="O12" s="95"/>
      <c r="P12" s="11"/>
    </row>
    <row r="13" spans="1:16" ht="27" customHeight="1">
      <c r="A13" s="11"/>
      <c r="B13" s="576" t="s">
        <v>145</v>
      </c>
      <c r="C13" s="577"/>
      <c r="D13" s="577"/>
      <c r="E13" s="577"/>
      <c r="F13" s="577"/>
      <c r="G13" s="577"/>
      <c r="H13" s="578"/>
      <c r="I13" s="138" t="s">
        <v>367</v>
      </c>
      <c r="J13" s="415">
        <v>0</v>
      </c>
      <c r="K13" s="569"/>
      <c r="L13" s="570"/>
      <c r="M13" s="47"/>
      <c r="N13" s="90"/>
      <c r="O13" s="95"/>
      <c r="P13" s="11"/>
    </row>
    <row r="14" spans="1:16" ht="27" customHeight="1">
      <c r="A14" s="11"/>
      <c r="B14" s="140" t="s">
        <v>319</v>
      </c>
      <c r="C14" s="187"/>
      <c r="D14" s="187"/>
      <c r="E14" s="187"/>
      <c r="F14" s="187"/>
      <c r="G14" s="187"/>
      <c r="H14" s="187"/>
      <c r="I14" s="138" t="s">
        <v>368</v>
      </c>
      <c r="J14" s="573">
        <v>0</v>
      </c>
      <c r="K14" s="574"/>
      <c r="L14" s="575"/>
      <c r="M14" s="47"/>
      <c r="N14" s="90"/>
      <c r="O14" s="95"/>
      <c r="P14" s="11"/>
    </row>
    <row r="15" spans="1:16" ht="13.5" customHeight="1">
      <c r="A15" s="11"/>
      <c r="B15" s="39"/>
      <c r="C15" s="39"/>
      <c r="D15" s="39"/>
      <c r="E15" s="39"/>
      <c r="F15" s="39"/>
      <c r="G15" s="39"/>
      <c r="H15" s="39"/>
      <c r="I15" s="36"/>
      <c r="J15" s="47"/>
      <c r="K15" s="47"/>
      <c r="L15" s="47"/>
      <c r="M15" s="47"/>
      <c r="N15" s="90"/>
      <c r="O15" s="95"/>
      <c r="P15" s="11"/>
    </row>
    <row r="16" spans="1:16" ht="53.25" customHeight="1">
      <c r="A16" s="11"/>
      <c r="B16" s="16" t="s">
        <v>146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"/>
      <c r="O16" s="1"/>
      <c r="P16" s="11"/>
    </row>
    <row r="17" spans="1:16" s="327" customFormat="1" ht="31.5" customHeight="1">
      <c r="A17" s="196"/>
      <c r="B17" s="593"/>
      <c r="C17" s="594"/>
      <c r="D17" s="594"/>
      <c r="E17" s="595"/>
      <c r="F17" s="395" t="s">
        <v>489</v>
      </c>
      <c r="G17" s="417" t="s">
        <v>490</v>
      </c>
      <c r="H17" s="622"/>
      <c r="I17" s="622"/>
      <c r="J17" s="622"/>
      <c r="K17" s="623"/>
      <c r="L17" s="395" t="s">
        <v>491</v>
      </c>
      <c r="M17" s="1"/>
      <c r="N17" s="1"/>
      <c r="O17" s="1"/>
      <c r="P17" s="196"/>
    </row>
    <row r="18" spans="1:16" s="327" customFormat="1" ht="84" customHeight="1">
      <c r="A18" s="196"/>
      <c r="B18" s="596"/>
      <c r="C18" s="597"/>
      <c r="D18" s="597"/>
      <c r="E18" s="598"/>
      <c r="F18" s="568"/>
      <c r="G18" s="5" t="s">
        <v>492</v>
      </c>
      <c r="H18" s="5" t="s">
        <v>493</v>
      </c>
      <c r="I18" s="424" t="s">
        <v>494</v>
      </c>
      <c r="J18" s="610"/>
      <c r="K18" s="328" t="s">
        <v>495</v>
      </c>
      <c r="L18" s="619"/>
      <c r="M18" s="1"/>
      <c r="N18" s="1"/>
      <c r="O18" s="1"/>
      <c r="P18" s="196"/>
    </row>
    <row r="19" spans="1:16" s="327" customFormat="1" ht="33" customHeight="1">
      <c r="A19" s="196"/>
      <c r="B19" s="424" t="s">
        <v>44</v>
      </c>
      <c r="C19" s="579"/>
      <c r="D19" s="579"/>
      <c r="E19" s="579"/>
      <c r="F19" s="8" t="s">
        <v>45</v>
      </c>
      <c r="G19" s="19">
        <v>1</v>
      </c>
      <c r="H19" s="8">
        <v>2</v>
      </c>
      <c r="I19" s="424">
        <v>3</v>
      </c>
      <c r="J19" s="610"/>
      <c r="K19" s="291">
        <v>4</v>
      </c>
      <c r="L19" s="26">
        <v>5</v>
      </c>
      <c r="M19" s="1"/>
      <c r="N19" s="1"/>
      <c r="O19" s="1"/>
      <c r="P19" s="196"/>
    </row>
    <row r="20" spans="1:16" s="327" customFormat="1" ht="33.75" customHeight="1">
      <c r="A20" s="196"/>
      <c r="B20" s="392" t="s">
        <v>496</v>
      </c>
      <c r="C20" s="591"/>
      <c r="D20" s="591"/>
      <c r="E20" s="592"/>
      <c r="F20" s="8">
        <v>113</v>
      </c>
      <c r="G20" s="25">
        <v>63087</v>
      </c>
      <c r="H20" s="25">
        <v>2047</v>
      </c>
      <c r="I20" s="620">
        <v>23137</v>
      </c>
      <c r="J20" s="621"/>
      <c r="K20" s="329">
        <v>100</v>
      </c>
      <c r="L20" s="330">
        <v>133</v>
      </c>
      <c r="M20" s="1"/>
      <c r="N20" s="1"/>
      <c r="O20" s="1"/>
      <c r="P20" s="196"/>
    </row>
    <row r="21" spans="1:16" ht="37.5" customHeight="1">
      <c r="A21" s="11"/>
      <c r="B21" s="392" t="s">
        <v>497</v>
      </c>
      <c r="C21" s="591"/>
      <c r="D21" s="591"/>
      <c r="E21" s="592"/>
      <c r="F21" s="8" t="s">
        <v>147</v>
      </c>
      <c r="G21" s="25">
        <v>4</v>
      </c>
      <c r="H21" s="25">
        <v>9</v>
      </c>
      <c r="I21" s="617">
        <v>2</v>
      </c>
      <c r="J21" s="618"/>
      <c r="K21" s="291" t="s">
        <v>47</v>
      </c>
      <c r="L21" s="330">
        <v>5</v>
      </c>
      <c r="M21" s="9"/>
      <c r="N21" s="1"/>
      <c r="O21" s="1"/>
      <c r="P21" s="11"/>
    </row>
    <row r="22" spans="1:16" s="150" customFormat="1" ht="85.5" customHeight="1">
      <c r="A22" s="11"/>
      <c r="B22" s="16" t="s">
        <v>410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49"/>
    </row>
    <row r="23" spans="1:17" s="150" customFormat="1" ht="13.5" customHeight="1">
      <c r="A23" s="11"/>
      <c r="B23" s="395"/>
      <c r="C23" s="395" t="s">
        <v>46</v>
      </c>
      <c r="D23" s="395" t="s">
        <v>148</v>
      </c>
      <c r="E23" s="417" t="s">
        <v>343</v>
      </c>
      <c r="F23" s="583"/>
      <c r="G23" s="395" t="s">
        <v>286</v>
      </c>
      <c r="H23" s="571" t="s">
        <v>299</v>
      </c>
      <c r="I23" s="424" t="s">
        <v>274</v>
      </c>
      <c r="J23" s="579"/>
      <c r="K23" s="579"/>
      <c r="L23" s="610"/>
      <c r="M23" s="46"/>
      <c r="N23" s="46"/>
      <c r="O23" s="46"/>
      <c r="P23" s="147"/>
      <c r="Q23" s="149"/>
    </row>
    <row r="24" spans="1:17" s="150" customFormat="1" ht="51" customHeight="1">
      <c r="A24" s="11"/>
      <c r="B24" s="568"/>
      <c r="C24" s="568"/>
      <c r="D24" s="568"/>
      <c r="E24" s="584"/>
      <c r="F24" s="585"/>
      <c r="G24" s="568"/>
      <c r="H24" s="572"/>
      <c r="I24" s="424" t="s">
        <v>384</v>
      </c>
      <c r="J24" s="581"/>
      <c r="K24" s="5" t="s">
        <v>275</v>
      </c>
      <c r="L24" s="5" t="s">
        <v>385</v>
      </c>
      <c r="M24" s="46"/>
      <c r="N24" s="46"/>
      <c r="O24" s="46"/>
      <c r="P24" s="147"/>
      <c r="Q24" s="149"/>
    </row>
    <row r="25" spans="1:17" s="150" customFormat="1" ht="24.75" customHeight="1">
      <c r="A25" s="11"/>
      <c r="B25" s="8" t="s">
        <v>44</v>
      </c>
      <c r="C25" s="8" t="s">
        <v>45</v>
      </c>
      <c r="D25" s="8">
        <v>1</v>
      </c>
      <c r="E25" s="406">
        <v>2</v>
      </c>
      <c r="F25" s="580"/>
      <c r="G25" s="8">
        <v>3</v>
      </c>
      <c r="H25" s="145" t="s">
        <v>300</v>
      </c>
      <c r="I25" s="406">
        <v>4</v>
      </c>
      <c r="J25" s="582"/>
      <c r="K25" s="8">
        <v>5</v>
      </c>
      <c r="L25" s="8">
        <v>6</v>
      </c>
      <c r="M25" s="36"/>
      <c r="N25" s="36"/>
      <c r="O25" s="36"/>
      <c r="P25" s="148"/>
      <c r="Q25" s="149"/>
    </row>
    <row r="26" spans="1:17" s="150" customFormat="1" ht="35.25" customHeight="1">
      <c r="A26" s="11"/>
      <c r="B26" s="31" t="s">
        <v>149</v>
      </c>
      <c r="C26" s="8">
        <v>114</v>
      </c>
      <c r="D26" s="3">
        <v>12</v>
      </c>
      <c r="E26" s="406"/>
      <c r="F26" s="580"/>
      <c r="G26" s="3">
        <v>3746</v>
      </c>
      <c r="H26" s="152">
        <v>19163</v>
      </c>
      <c r="I26" s="415">
        <v>2</v>
      </c>
      <c r="J26" s="582"/>
      <c r="K26" s="3">
        <v>0</v>
      </c>
      <c r="L26" s="3">
        <v>10</v>
      </c>
      <c r="M26" s="47"/>
      <c r="N26" s="212" t="str">
        <f aca="true" t="shared" si="0" ref="N26:N31">IF(D26=SUM(I26:L26),"ok","chyba")</f>
        <v>ok</v>
      </c>
      <c r="O26" s="84" t="s">
        <v>359</v>
      </c>
      <c r="P26" s="151"/>
      <c r="Q26" s="149"/>
    </row>
    <row r="27" spans="1:17" s="150" customFormat="1" ht="29.25" customHeight="1">
      <c r="A27" s="11"/>
      <c r="B27" s="31" t="s">
        <v>150</v>
      </c>
      <c r="C27" s="8">
        <v>115</v>
      </c>
      <c r="D27" s="3">
        <v>3</v>
      </c>
      <c r="E27" s="406"/>
      <c r="F27" s="580"/>
      <c r="G27" s="3">
        <v>238</v>
      </c>
      <c r="H27" s="25">
        <v>1798</v>
      </c>
      <c r="I27" s="415">
        <v>0</v>
      </c>
      <c r="J27" s="582"/>
      <c r="K27" s="3">
        <v>0</v>
      </c>
      <c r="L27" s="3">
        <v>3</v>
      </c>
      <c r="M27" s="47"/>
      <c r="N27" s="212" t="str">
        <f t="shared" si="0"/>
        <v>ok</v>
      </c>
      <c r="O27" s="84" t="s">
        <v>358</v>
      </c>
      <c r="P27" s="151"/>
      <c r="Q27" s="149"/>
    </row>
    <row r="28" spans="1:17" s="150" customFormat="1" ht="29.25" customHeight="1">
      <c r="A28" s="11"/>
      <c r="B28" s="33" t="s">
        <v>151</v>
      </c>
      <c r="C28" s="8">
        <v>116</v>
      </c>
      <c r="D28" s="146">
        <v>2</v>
      </c>
      <c r="E28" s="415">
        <v>48</v>
      </c>
      <c r="F28" s="570"/>
      <c r="G28" s="3">
        <v>60</v>
      </c>
      <c r="H28" s="25">
        <v>70</v>
      </c>
      <c r="I28" s="415">
        <v>1</v>
      </c>
      <c r="J28" s="582"/>
      <c r="K28" s="3">
        <v>0</v>
      </c>
      <c r="L28" s="3">
        <v>1</v>
      </c>
      <c r="M28" s="47"/>
      <c r="N28" s="212" t="str">
        <f t="shared" si="0"/>
        <v>ok</v>
      </c>
      <c r="O28" s="84" t="s">
        <v>357</v>
      </c>
      <c r="P28" s="151"/>
      <c r="Q28" s="149"/>
    </row>
    <row r="29" spans="1:17" s="150" customFormat="1" ht="29.25" customHeight="1">
      <c r="A29" s="11"/>
      <c r="B29" s="31" t="s">
        <v>152</v>
      </c>
      <c r="C29" s="8">
        <v>117</v>
      </c>
      <c r="D29" s="3">
        <v>7</v>
      </c>
      <c r="E29" s="406"/>
      <c r="F29" s="580"/>
      <c r="G29" s="3">
        <v>125</v>
      </c>
      <c r="H29" s="25">
        <v>8</v>
      </c>
      <c r="I29" s="415">
        <v>0</v>
      </c>
      <c r="J29" s="582"/>
      <c r="K29" s="3">
        <v>5</v>
      </c>
      <c r="L29" s="3">
        <v>2</v>
      </c>
      <c r="M29" s="47"/>
      <c r="N29" s="212" t="str">
        <f t="shared" si="0"/>
        <v>ok</v>
      </c>
      <c r="O29" s="84" t="s">
        <v>356</v>
      </c>
      <c r="P29" s="151"/>
      <c r="Q29" s="149"/>
    </row>
    <row r="30" spans="1:17" s="150" customFormat="1" ht="29.25" customHeight="1">
      <c r="A30" s="11"/>
      <c r="B30" s="31" t="s">
        <v>153</v>
      </c>
      <c r="C30" s="8">
        <v>118</v>
      </c>
      <c r="D30" s="3">
        <v>3</v>
      </c>
      <c r="E30" s="406"/>
      <c r="F30" s="580"/>
      <c r="G30" s="3">
        <v>8</v>
      </c>
      <c r="H30" s="153">
        <v>0</v>
      </c>
      <c r="I30" s="415">
        <v>3</v>
      </c>
      <c r="J30" s="582"/>
      <c r="K30" s="3">
        <v>0</v>
      </c>
      <c r="L30" s="3">
        <v>0</v>
      </c>
      <c r="M30" s="47"/>
      <c r="N30" s="212" t="str">
        <f t="shared" si="0"/>
        <v>ok</v>
      </c>
      <c r="O30" s="84" t="s">
        <v>281</v>
      </c>
      <c r="P30" s="151"/>
      <c r="Q30" s="149"/>
    </row>
    <row r="31" spans="1:17" s="150" customFormat="1" ht="29.25" customHeight="1">
      <c r="A31" s="11"/>
      <c r="B31" s="31" t="s">
        <v>407</v>
      </c>
      <c r="C31" s="8" t="s">
        <v>405</v>
      </c>
      <c r="D31" s="3">
        <v>0</v>
      </c>
      <c r="E31" s="586">
        <v>0</v>
      </c>
      <c r="F31" s="587"/>
      <c r="G31" s="3">
        <v>0</v>
      </c>
      <c r="H31" s="25">
        <v>0</v>
      </c>
      <c r="I31" s="415">
        <v>0</v>
      </c>
      <c r="J31" s="582"/>
      <c r="K31" s="3">
        <v>0</v>
      </c>
      <c r="L31" s="3">
        <v>0</v>
      </c>
      <c r="M31" s="47"/>
      <c r="N31" s="212" t="str">
        <f t="shared" si="0"/>
        <v>ok</v>
      </c>
      <c r="O31" s="84" t="s">
        <v>406</v>
      </c>
      <c r="P31" s="151"/>
      <c r="Q31" s="149"/>
    </row>
    <row r="32" spans="1:16" s="150" customFormat="1" ht="84.75" customHeight="1" thickBot="1">
      <c r="A32" s="11"/>
      <c r="B32" s="102" t="s">
        <v>294</v>
      </c>
      <c r="C32" s="9"/>
      <c r="D32" s="9"/>
      <c r="E32" s="9"/>
      <c r="F32" s="9"/>
      <c r="G32" s="9"/>
      <c r="H32" s="9"/>
      <c r="I32" s="9"/>
      <c r="J32" s="9">
        <v>1</v>
      </c>
      <c r="K32" s="9"/>
      <c r="L32" s="9"/>
      <c r="M32" s="9"/>
      <c r="N32" s="9"/>
      <c r="O32" s="182"/>
      <c r="P32" s="149"/>
    </row>
    <row r="33" spans="13:15" ht="13.5" customHeight="1" hidden="1">
      <c r="M33" s="94"/>
      <c r="N33" s="94"/>
      <c r="O33" s="94"/>
    </row>
    <row r="34" spans="13:15" ht="13.5" customHeight="1" hidden="1">
      <c r="M34" s="94"/>
      <c r="N34" s="94"/>
      <c r="O34" s="94"/>
    </row>
    <row r="35" spans="13:15" ht="13.5" customHeight="1" hidden="1">
      <c r="M35" s="94"/>
      <c r="N35" s="94"/>
      <c r="O35" s="94"/>
    </row>
    <row r="36" spans="13:15" ht="13.5" customHeight="1" hidden="1">
      <c r="M36" s="94"/>
      <c r="N36" s="94"/>
      <c r="O36" s="94"/>
    </row>
    <row r="37" spans="13:15" ht="13.5" customHeight="1" hidden="1">
      <c r="M37" s="94"/>
      <c r="N37" s="94"/>
      <c r="O37" s="94"/>
    </row>
    <row r="38" spans="13:15" ht="13.5" customHeight="1" hidden="1">
      <c r="M38" s="94"/>
      <c r="N38" s="94"/>
      <c r="O38" s="94"/>
    </row>
    <row r="39" spans="13:15" ht="13.5" customHeight="1" hidden="1">
      <c r="M39" s="94"/>
      <c r="N39" s="94"/>
      <c r="O39" s="94"/>
    </row>
    <row r="40" spans="13:15" ht="13.5" customHeight="1" hidden="1">
      <c r="M40" s="94"/>
      <c r="N40" s="94"/>
      <c r="O40" s="94"/>
    </row>
    <row r="41" spans="13:15" ht="13.5" customHeight="1" hidden="1">
      <c r="M41" s="94"/>
      <c r="N41" s="94"/>
      <c r="O41" s="94"/>
    </row>
    <row r="42" spans="13:15" ht="13.5" customHeight="1" hidden="1">
      <c r="M42" s="94"/>
      <c r="N42" s="94"/>
      <c r="O42" s="94"/>
    </row>
    <row r="43" spans="13:15" ht="13.5" customHeight="1" hidden="1">
      <c r="M43" s="94"/>
      <c r="N43" s="94"/>
      <c r="O43" s="94"/>
    </row>
    <row r="44" spans="13:15" ht="13.5" customHeight="1" hidden="1">
      <c r="M44" s="94"/>
      <c r="N44" s="94"/>
      <c r="O44" s="94"/>
    </row>
    <row r="45" spans="13:15" ht="13.5" customHeight="1" hidden="1">
      <c r="M45" s="94"/>
      <c r="N45" s="94"/>
      <c r="O45" s="94"/>
    </row>
    <row r="46" spans="13:15" ht="13.5" customHeight="1" hidden="1">
      <c r="M46" s="94"/>
      <c r="N46" s="94"/>
      <c r="O46" s="94"/>
    </row>
    <row r="47" spans="13:15" ht="13.5" customHeight="1" hidden="1">
      <c r="M47" s="94"/>
      <c r="N47" s="94"/>
      <c r="O47" s="94"/>
    </row>
    <row r="48" spans="13:15" ht="13.5" customHeight="1" hidden="1">
      <c r="M48" s="94"/>
      <c r="N48" s="94"/>
      <c r="O48" s="94"/>
    </row>
    <row r="49" spans="13:15" ht="13.5" customHeight="1" hidden="1">
      <c r="M49" s="94"/>
      <c r="N49" s="94"/>
      <c r="O49" s="94"/>
    </row>
    <row r="50" spans="13:15" ht="13.5" customHeight="1" hidden="1">
      <c r="M50" s="94"/>
      <c r="N50" s="94"/>
      <c r="O50" s="94"/>
    </row>
    <row r="51" spans="13:15" ht="13.5" customHeight="1" hidden="1">
      <c r="M51" s="94"/>
      <c r="N51" s="94"/>
      <c r="O51" s="94"/>
    </row>
    <row r="52" spans="13:15" ht="13.5" customHeight="1" hidden="1">
      <c r="M52" s="94"/>
      <c r="N52" s="94"/>
      <c r="O52" s="94"/>
    </row>
    <row r="53" spans="13:15" ht="13.5" customHeight="1" hidden="1">
      <c r="M53" s="94"/>
      <c r="N53" s="94"/>
      <c r="O53" s="94"/>
    </row>
    <row r="54" spans="13:15" ht="13.5" customHeight="1" hidden="1">
      <c r="M54" s="94"/>
      <c r="N54" s="94"/>
      <c r="O54" s="94"/>
    </row>
    <row r="55" spans="13:15" ht="13.5" customHeight="1" hidden="1">
      <c r="M55" s="94"/>
      <c r="N55" s="94"/>
      <c r="O55" s="94"/>
    </row>
    <row r="56" spans="13:15" ht="13.5" customHeight="1" hidden="1">
      <c r="M56" s="94"/>
      <c r="N56" s="94"/>
      <c r="O56" s="94"/>
    </row>
    <row r="57" spans="13:15" ht="13.5" customHeight="1" hidden="1">
      <c r="M57" s="94"/>
      <c r="N57" s="94"/>
      <c r="O57" s="94"/>
    </row>
    <row r="58" spans="13:15" ht="13.5" customHeight="1" hidden="1">
      <c r="M58" s="94"/>
      <c r="N58" s="94"/>
      <c r="O58" s="94"/>
    </row>
    <row r="59" spans="13:15" ht="12.75" hidden="1" thickBot="1">
      <c r="M59" s="94"/>
      <c r="N59" s="94"/>
      <c r="O59" s="94"/>
    </row>
    <row r="60" spans="2:15" ht="12" customHeight="1">
      <c r="B60" s="601"/>
      <c r="C60" s="602"/>
      <c r="D60" s="602"/>
      <c r="E60" s="602"/>
      <c r="F60" s="602"/>
      <c r="G60" s="602"/>
      <c r="H60" s="602"/>
      <c r="I60" s="602"/>
      <c r="J60" s="602"/>
      <c r="K60" s="602"/>
      <c r="L60" s="603"/>
      <c r="M60" s="94"/>
      <c r="N60" s="94"/>
      <c r="O60" s="94"/>
    </row>
    <row r="61" spans="2:15" ht="12" customHeight="1">
      <c r="B61" s="604"/>
      <c r="C61" s="605"/>
      <c r="D61" s="605"/>
      <c r="E61" s="605"/>
      <c r="F61" s="605"/>
      <c r="G61" s="605"/>
      <c r="H61" s="605"/>
      <c r="I61" s="605"/>
      <c r="J61" s="605"/>
      <c r="K61" s="605"/>
      <c r="L61" s="606"/>
      <c r="M61" s="94"/>
      <c r="N61" s="94"/>
      <c r="O61" s="94"/>
    </row>
    <row r="62" spans="2:15" ht="12" customHeight="1">
      <c r="B62" s="604"/>
      <c r="C62" s="605"/>
      <c r="D62" s="605"/>
      <c r="E62" s="605"/>
      <c r="F62" s="605"/>
      <c r="G62" s="605"/>
      <c r="H62" s="605"/>
      <c r="I62" s="605"/>
      <c r="J62" s="605"/>
      <c r="K62" s="605"/>
      <c r="L62" s="606"/>
      <c r="M62" s="94"/>
      <c r="N62" s="94"/>
      <c r="O62" s="94"/>
    </row>
    <row r="63" spans="2:15" ht="12" customHeight="1">
      <c r="B63" s="604"/>
      <c r="C63" s="605"/>
      <c r="D63" s="605"/>
      <c r="E63" s="605"/>
      <c r="F63" s="605"/>
      <c r="G63" s="605"/>
      <c r="H63" s="605"/>
      <c r="I63" s="605"/>
      <c r="J63" s="605"/>
      <c r="K63" s="605"/>
      <c r="L63" s="606"/>
      <c r="M63" s="94"/>
      <c r="N63" s="94"/>
      <c r="O63" s="94"/>
    </row>
    <row r="64" spans="2:15" ht="12" customHeight="1">
      <c r="B64" s="604"/>
      <c r="C64" s="605"/>
      <c r="D64" s="605"/>
      <c r="E64" s="605"/>
      <c r="F64" s="605"/>
      <c r="G64" s="605"/>
      <c r="H64" s="605"/>
      <c r="I64" s="605"/>
      <c r="J64" s="605"/>
      <c r="K64" s="605"/>
      <c r="L64" s="606"/>
      <c r="M64" s="94"/>
      <c r="N64" s="94"/>
      <c r="O64" s="94"/>
    </row>
    <row r="65" spans="2:15" ht="12.75" customHeight="1" thickBot="1">
      <c r="B65" s="607"/>
      <c r="C65" s="608"/>
      <c r="D65" s="608"/>
      <c r="E65" s="608"/>
      <c r="F65" s="608"/>
      <c r="G65" s="608"/>
      <c r="H65" s="608"/>
      <c r="I65" s="608"/>
      <c r="J65" s="608"/>
      <c r="K65" s="608"/>
      <c r="L65" s="609"/>
      <c r="M65" s="94"/>
      <c r="N65" s="94"/>
      <c r="O65" s="94"/>
    </row>
    <row r="66" spans="2:15" ht="12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sheetProtection password="EC05" sheet="1" objects="1" scenarios="1" selectLockedCells="1" selectUnlockedCells="1"/>
  <mergeCells count="58">
    <mergeCell ref="C8:H8"/>
    <mergeCell ref="J8:L8"/>
    <mergeCell ref="C6:H6"/>
    <mergeCell ref="I21:J21"/>
    <mergeCell ref="L17:L18"/>
    <mergeCell ref="I18:J18"/>
    <mergeCell ref="I19:J19"/>
    <mergeCell ref="I20:J20"/>
    <mergeCell ref="G17:K17"/>
    <mergeCell ref="B10:H10"/>
    <mergeCell ref="I27:J27"/>
    <mergeCell ref="B5:H5"/>
    <mergeCell ref="J5:L5"/>
    <mergeCell ref="J10:L10"/>
    <mergeCell ref="B9:H9"/>
    <mergeCell ref="J9:L9"/>
    <mergeCell ref="B6:B8"/>
    <mergeCell ref="J6:L6"/>
    <mergeCell ref="J7:L7"/>
    <mergeCell ref="C7:H7"/>
    <mergeCell ref="J3:L3"/>
    <mergeCell ref="B3:H3"/>
    <mergeCell ref="B4:H4"/>
    <mergeCell ref="J4:L4"/>
    <mergeCell ref="B60:L65"/>
    <mergeCell ref="I23:L23"/>
    <mergeCell ref="E25:F25"/>
    <mergeCell ref="E26:F26"/>
    <mergeCell ref="E27:F27"/>
    <mergeCell ref="I31:J31"/>
    <mergeCell ref="E31:F31"/>
    <mergeCell ref="I29:J29"/>
    <mergeCell ref="I26:J26"/>
    <mergeCell ref="B11:H11"/>
    <mergeCell ref="B21:E21"/>
    <mergeCell ref="B17:E18"/>
    <mergeCell ref="F17:F18"/>
    <mergeCell ref="B20:E20"/>
    <mergeCell ref="J11:L11"/>
    <mergeCell ref="E30:F30"/>
    <mergeCell ref="I24:J24"/>
    <mergeCell ref="I30:J30"/>
    <mergeCell ref="B23:B24"/>
    <mergeCell ref="E23:F24"/>
    <mergeCell ref="E28:F28"/>
    <mergeCell ref="E29:F29"/>
    <mergeCell ref="I28:J28"/>
    <mergeCell ref="I25:J25"/>
    <mergeCell ref="C23:C24"/>
    <mergeCell ref="D23:D24"/>
    <mergeCell ref="J12:L12"/>
    <mergeCell ref="H23:H24"/>
    <mergeCell ref="J13:L13"/>
    <mergeCell ref="J14:L14"/>
    <mergeCell ref="B12:H12"/>
    <mergeCell ref="B13:H13"/>
    <mergeCell ref="B19:E19"/>
    <mergeCell ref="G23:G24"/>
  </mergeCells>
  <conditionalFormatting sqref="N26:N31">
    <cfRule type="cellIs" priority="1" dxfId="4" operator="equal" stopIfTrue="1">
      <formula>"chyba"</formula>
    </cfRule>
  </conditionalFormatting>
  <conditionalFormatting sqref="N5:N15">
    <cfRule type="cellIs" priority="2" dxfId="2" operator="equal" stopIfTrue="1">
      <formula>"chyba"</formula>
    </cfRule>
  </conditionalFormatting>
  <dataValidations count="4">
    <dataValidation type="whole" allowBlank="1" showErrorMessage="1" errorTitle="Pozor!" error="Vložte číselnou hodnotu!" sqref="G26:G31 I26:I31 K26:M31">
      <formula1>0</formula1>
      <formula2>999999999</formula2>
    </dataValidation>
    <dataValidation type="whole" allowBlank="1" showErrorMessage="1" errorTitle="Pozor!" error="Vložte číselnou hodnotu!" sqref="D26:D31">
      <formula1>0</formula1>
      <formula2>99999999</formula2>
    </dataValidation>
    <dataValidation type="whole" allowBlank="1" showErrorMessage="1" errorTitle="Pozor!" error="Vložte číselnou hodnotu!" sqref="K5:L9 J5:J13 K12:L13 L21">
      <formula1>0</formula1>
      <formula2>999999</formula2>
    </dataValidation>
    <dataValidation type="whole" allowBlank="1" showErrorMessage="1" errorTitle="Pozor!" error="Vložte číselnou hodnotu!" sqref="G20:L20">
      <formula1>0</formula1>
      <formula2>9999999999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">
      <selection activeCell="P39" sqref="P39"/>
    </sheetView>
  </sheetViews>
  <sheetFormatPr defaultColWidth="0" defaultRowHeight="12.75" zeroHeight="1"/>
  <cols>
    <col min="1" max="1" width="1.875" style="97" customWidth="1"/>
    <col min="2" max="2" width="10.00390625" style="0" customWidth="1"/>
    <col min="3" max="3" width="8.00390625" style="0" customWidth="1"/>
    <col min="4" max="4" width="19.25390625" style="0" customWidth="1"/>
    <col min="5" max="5" width="6.00390625" style="0" customWidth="1"/>
    <col min="6" max="19" width="8.375" style="0" customWidth="1"/>
    <col min="20" max="20" width="4.125" style="120" customWidth="1"/>
    <col min="21" max="21" width="13.125" style="120" customWidth="1"/>
    <col min="22" max="22" width="8.375" style="120" customWidth="1"/>
    <col min="23" max="23" width="1.875" style="97" customWidth="1"/>
    <col min="24" max="16384" width="0" style="0" hidden="1" customWidth="1"/>
  </cols>
  <sheetData>
    <row r="1" spans="2:22" ht="14.25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264"/>
      <c r="U1" s="264"/>
      <c r="V1" s="261" t="s">
        <v>10</v>
      </c>
    </row>
    <row r="2" spans="2:22" ht="12.75" customHeight="1" thickBot="1">
      <c r="B2" s="48" t="s">
        <v>446</v>
      </c>
      <c r="C2" s="49"/>
      <c r="D2" s="49"/>
      <c r="E2" s="50"/>
      <c r="F2" s="51"/>
      <c r="G2" s="51"/>
      <c r="H2" s="52"/>
      <c r="I2" s="52"/>
      <c r="J2" s="52"/>
      <c r="K2" s="52"/>
      <c r="L2" s="53"/>
      <c r="M2" s="53"/>
      <c r="N2" s="53"/>
      <c r="O2" s="53"/>
      <c r="P2" s="53"/>
      <c r="Q2" s="53"/>
      <c r="R2" s="53"/>
      <c r="S2" s="54"/>
      <c r="T2" s="116"/>
      <c r="U2" s="116"/>
      <c r="V2" s="116"/>
    </row>
    <row r="3" spans="2:22" ht="13.5" thickBot="1">
      <c r="B3" s="664"/>
      <c r="C3" s="665"/>
      <c r="D3" s="666"/>
      <c r="E3" s="673" t="s">
        <v>46</v>
      </c>
      <c r="F3" s="655" t="s">
        <v>193</v>
      </c>
      <c r="G3" s="655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7"/>
      <c r="T3" s="117"/>
      <c r="U3" s="117"/>
      <c r="V3" s="117"/>
    </row>
    <row r="4" spans="2:22" ht="12.75">
      <c r="B4" s="667"/>
      <c r="C4" s="668"/>
      <c r="D4" s="669"/>
      <c r="E4" s="674"/>
      <c r="F4" s="658" t="s">
        <v>194</v>
      </c>
      <c r="G4" s="659"/>
      <c r="H4" s="659" t="s">
        <v>195</v>
      </c>
      <c r="I4" s="659"/>
      <c r="J4" s="659" t="s">
        <v>196</v>
      </c>
      <c r="K4" s="659"/>
      <c r="L4" s="659" t="s">
        <v>197</v>
      </c>
      <c r="M4" s="659"/>
      <c r="N4" s="659" t="s">
        <v>198</v>
      </c>
      <c r="O4" s="659"/>
      <c r="P4" s="662" t="s">
        <v>447</v>
      </c>
      <c r="Q4" s="663"/>
      <c r="R4" s="660" t="s">
        <v>199</v>
      </c>
      <c r="S4" s="661"/>
      <c r="T4" s="118"/>
      <c r="U4" s="118"/>
      <c r="V4" s="118"/>
    </row>
    <row r="5" spans="2:22" ht="12.75">
      <c r="B5" s="670"/>
      <c r="C5" s="671"/>
      <c r="D5" s="672"/>
      <c r="E5" s="675"/>
      <c r="F5" s="236" t="s">
        <v>200</v>
      </c>
      <c r="G5" s="57" t="s">
        <v>201</v>
      </c>
      <c r="H5" s="57" t="s">
        <v>200</v>
      </c>
      <c r="I5" s="57" t="s">
        <v>201</v>
      </c>
      <c r="J5" s="57" t="s">
        <v>200</v>
      </c>
      <c r="K5" s="57" t="s">
        <v>201</v>
      </c>
      <c r="L5" s="57" t="s">
        <v>200</v>
      </c>
      <c r="M5" s="57" t="s">
        <v>201</v>
      </c>
      <c r="N5" s="57" t="s">
        <v>200</v>
      </c>
      <c r="O5" s="57" t="s">
        <v>201</v>
      </c>
      <c r="P5" s="57" t="s">
        <v>200</v>
      </c>
      <c r="Q5" s="215" t="s">
        <v>201</v>
      </c>
      <c r="R5" s="233" t="s">
        <v>200</v>
      </c>
      <c r="S5" s="215" t="s">
        <v>201</v>
      </c>
      <c r="T5" s="118"/>
      <c r="U5" s="118"/>
      <c r="V5" s="118"/>
    </row>
    <row r="6" spans="2:22" ht="12.75" customHeight="1" thickBot="1">
      <c r="B6" s="698" t="s">
        <v>44</v>
      </c>
      <c r="C6" s="699"/>
      <c r="D6" s="700"/>
      <c r="E6" s="235" t="s">
        <v>45</v>
      </c>
      <c r="F6" s="237">
        <v>1</v>
      </c>
      <c r="G6" s="113">
        <v>2</v>
      </c>
      <c r="H6" s="113">
        <v>3</v>
      </c>
      <c r="I6" s="113">
        <v>4</v>
      </c>
      <c r="J6" s="113">
        <v>5</v>
      </c>
      <c r="K6" s="113">
        <v>6</v>
      </c>
      <c r="L6" s="113">
        <v>7</v>
      </c>
      <c r="M6" s="113">
        <v>8</v>
      </c>
      <c r="N6" s="113">
        <v>9</v>
      </c>
      <c r="O6" s="113">
        <v>10</v>
      </c>
      <c r="P6" s="113">
        <v>11</v>
      </c>
      <c r="Q6" s="235">
        <v>12</v>
      </c>
      <c r="R6" s="234">
        <v>13</v>
      </c>
      <c r="S6" s="235">
        <v>14</v>
      </c>
      <c r="T6" s="118"/>
      <c r="U6" s="685" t="s">
        <v>287</v>
      </c>
      <c r="V6" s="686"/>
    </row>
    <row r="7" spans="2:22" ht="14.25" customHeight="1">
      <c r="B7" s="676" t="s">
        <v>202</v>
      </c>
      <c r="C7" s="650" t="s">
        <v>204</v>
      </c>
      <c r="D7" s="679"/>
      <c r="E7" s="245">
        <v>119</v>
      </c>
      <c r="F7" s="238">
        <v>0</v>
      </c>
      <c r="G7" s="123">
        <v>3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  <c r="N7" s="123">
        <v>0</v>
      </c>
      <c r="O7" s="123">
        <v>0</v>
      </c>
      <c r="P7" s="123">
        <v>7</v>
      </c>
      <c r="Q7" s="347">
        <v>3</v>
      </c>
      <c r="R7" s="225">
        <f aca="true" t="shared" si="0" ref="R7:R45">F7+H7+J7+L7+N7+P7</f>
        <v>7</v>
      </c>
      <c r="S7" s="127">
        <f aca="true" t="shared" si="1" ref="S7:S45">G7+I7+K7+M7+O7+Q7</f>
        <v>6</v>
      </c>
      <c r="T7" s="118"/>
      <c r="U7" s="687"/>
      <c r="V7" s="688"/>
    </row>
    <row r="8" spans="2:22" ht="14.25" customHeight="1">
      <c r="B8" s="677"/>
      <c r="C8" s="642" t="s">
        <v>205</v>
      </c>
      <c r="D8" s="541"/>
      <c r="E8" s="215">
        <v>120</v>
      </c>
      <c r="F8" s="239">
        <v>5</v>
      </c>
      <c r="G8" s="61">
        <v>2</v>
      </c>
      <c r="H8" s="61">
        <v>3</v>
      </c>
      <c r="I8" s="61">
        <v>3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7</v>
      </c>
      <c r="Q8" s="217">
        <v>6</v>
      </c>
      <c r="R8" s="226">
        <f t="shared" si="0"/>
        <v>15</v>
      </c>
      <c r="S8" s="128">
        <f t="shared" si="1"/>
        <v>11</v>
      </c>
      <c r="T8" s="118"/>
      <c r="U8" s="626" t="s">
        <v>449</v>
      </c>
      <c r="V8" s="689"/>
    </row>
    <row r="9" spans="2:22" ht="14.25" customHeight="1">
      <c r="B9" s="677"/>
      <c r="C9" s="642" t="s">
        <v>206</v>
      </c>
      <c r="D9" s="541"/>
      <c r="E9" s="215">
        <v>121</v>
      </c>
      <c r="F9" s="239">
        <v>7</v>
      </c>
      <c r="G9" s="331">
        <v>8</v>
      </c>
      <c r="H9" s="61">
        <v>5</v>
      </c>
      <c r="I9" s="61">
        <v>5</v>
      </c>
      <c r="J9" s="61">
        <v>7</v>
      </c>
      <c r="K9" s="61">
        <v>9</v>
      </c>
      <c r="L9" s="61">
        <v>0</v>
      </c>
      <c r="M9" s="61">
        <v>0</v>
      </c>
      <c r="N9" s="61">
        <v>0</v>
      </c>
      <c r="O9" s="61">
        <v>0</v>
      </c>
      <c r="P9" s="331">
        <v>18</v>
      </c>
      <c r="Q9" s="217">
        <v>20</v>
      </c>
      <c r="R9" s="333">
        <f t="shared" si="0"/>
        <v>37</v>
      </c>
      <c r="S9" s="334">
        <f t="shared" si="1"/>
        <v>42</v>
      </c>
      <c r="T9" s="118"/>
      <c r="U9" s="690"/>
      <c r="V9" s="691"/>
    </row>
    <row r="10" spans="2:22" ht="14.25" customHeight="1">
      <c r="B10" s="677"/>
      <c r="C10" s="642" t="s">
        <v>207</v>
      </c>
      <c r="D10" s="541"/>
      <c r="E10" s="215">
        <v>122</v>
      </c>
      <c r="F10" s="332">
        <v>29</v>
      </c>
      <c r="G10" s="331">
        <v>29</v>
      </c>
      <c r="H10" s="61">
        <v>25</v>
      </c>
      <c r="I10" s="61">
        <v>23</v>
      </c>
      <c r="J10" s="331">
        <v>13</v>
      </c>
      <c r="K10" s="331">
        <v>77</v>
      </c>
      <c r="L10" s="61">
        <v>0</v>
      </c>
      <c r="M10" s="61">
        <v>0</v>
      </c>
      <c r="N10" s="61">
        <v>0</v>
      </c>
      <c r="O10" s="61">
        <v>0</v>
      </c>
      <c r="P10" s="331">
        <v>38</v>
      </c>
      <c r="Q10" s="217">
        <v>34</v>
      </c>
      <c r="R10" s="226">
        <f t="shared" si="0"/>
        <v>105</v>
      </c>
      <c r="S10" s="334">
        <f t="shared" si="1"/>
        <v>163</v>
      </c>
      <c r="T10" s="118"/>
      <c r="U10" s="114"/>
      <c r="V10" s="114"/>
    </row>
    <row r="11" spans="2:22" ht="14.25" customHeight="1" thickBot="1">
      <c r="B11" s="677"/>
      <c r="C11" s="644" t="s">
        <v>208</v>
      </c>
      <c r="D11" s="713"/>
      <c r="E11" s="235">
        <v>123</v>
      </c>
      <c r="F11" s="240">
        <v>8</v>
      </c>
      <c r="G11" s="124">
        <v>7</v>
      </c>
      <c r="H11" s="124">
        <v>8</v>
      </c>
      <c r="I11" s="124">
        <v>9</v>
      </c>
      <c r="J11" s="124">
        <v>0</v>
      </c>
      <c r="K11" s="124">
        <v>20</v>
      </c>
      <c r="L11" s="124">
        <v>0</v>
      </c>
      <c r="M11" s="124">
        <v>0</v>
      </c>
      <c r="N11" s="124">
        <v>0</v>
      </c>
      <c r="O11" s="124">
        <v>0</v>
      </c>
      <c r="P11" s="335">
        <v>7</v>
      </c>
      <c r="Q11" s="218">
        <v>3</v>
      </c>
      <c r="R11" s="336">
        <f t="shared" si="0"/>
        <v>23</v>
      </c>
      <c r="S11" s="130">
        <f t="shared" si="1"/>
        <v>39</v>
      </c>
      <c r="T11" s="118"/>
      <c r="U11" s="692" t="s">
        <v>0</v>
      </c>
      <c r="V11" s="693"/>
    </row>
    <row r="12" spans="2:22" ht="14.25" customHeight="1" thickBot="1">
      <c r="B12" s="677"/>
      <c r="C12" s="714" t="s">
        <v>386</v>
      </c>
      <c r="D12" s="715"/>
      <c r="E12" s="244" t="s">
        <v>387</v>
      </c>
      <c r="F12" s="340">
        <v>49</v>
      </c>
      <c r="G12" s="339">
        <v>49</v>
      </c>
      <c r="H12" s="186">
        <v>41</v>
      </c>
      <c r="I12" s="186">
        <v>40</v>
      </c>
      <c r="J12" s="339">
        <v>20</v>
      </c>
      <c r="K12" s="339">
        <v>106</v>
      </c>
      <c r="L12" s="186">
        <v>0</v>
      </c>
      <c r="M12" s="186">
        <v>0</v>
      </c>
      <c r="N12" s="186">
        <v>0</v>
      </c>
      <c r="O12" s="186">
        <v>0</v>
      </c>
      <c r="P12" s="339">
        <v>77</v>
      </c>
      <c r="Q12" s="349">
        <v>66</v>
      </c>
      <c r="R12" s="337">
        <f t="shared" si="0"/>
        <v>187</v>
      </c>
      <c r="S12" s="338">
        <f t="shared" si="1"/>
        <v>261</v>
      </c>
      <c r="T12" s="118"/>
      <c r="U12" s="694"/>
      <c r="V12" s="695"/>
    </row>
    <row r="13" spans="2:22" ht="14.25" customHeight="1">
      <c r="B13" s="677"/>
      <c r="C13" s="650" t="s">
        <v>418</v>
      </c>
      <c r="D13" s="679"/>
      <c r="E13" s="245">
        <v>124</v>
      </c>
      <c r="F13" s="241">
        <v>0</v>
      </c>
      <c r="G13" s="193">
        <v>0</v>
      </c>
      <c r="H13" s="193">
        <v>0</v>
      </c>
      <c r="I13" s="193">
        <v>1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1</v>
      </c>
      <c r="Q13" s="219">
        <v>1</v>
      </c>
      <c r="R13" s="229">
        <f t="shared" si="0"/>
        <v>1</v>
      </c>
      <c r="S13" s="230">
        <f t="shared" si="1"/>
        <v>2</v>
      </c>
      <c r="T13" s="118"/>
      <c r="U13" s="694"/>
      <c r="V13" s="695"/>
    </row>
    <row r="14" spans="2:22" ht="14.25" customHeight="1">
      <c r="B14" s="677"/>
      <c r="C14" s="680" t="s">
        <v>419</v>
      </c>
      <c r="D14" s="208" t="s">
        <v>420</v>
      </c>
      <c r="E14" s="245">
        <v>125</v>
      </c>
      <c r="F14" s="332">
        <v>21</v>
      </c>
      <c r="G14" s="331">
        <v>18</v>
      </c>
      <c r="H14" s="61">
        <v>8</v>
      </c>
      <c r="I14" s="61">
        <v>9</v>
      </c>
      <c r="J14" s="331">
        <v>12</v>
      </c>
      <c r="K14" s="331">
        <v>44</v>
      </c>
      <c r="L14" s="61">
        <v>0</v>
      </c>
      <c r="M14" s="61">
        <v>0</v>
      </c>
      <c r="N14" s="61">
        <v>0</v>
      </c>
      <c r="O14" s="61">
        <v>0</v>
      </c>
      <c r="P14" s="331">
        <v>14</v>
      </c>
      <c r="Q14" s="217">
        <v>15</v>
      </c>
      <c r="R14" s="333">
        <f t="shared" si="0"/>
        <v>55</v>
      </c>
      <c r="S14" s="334">
        <f t="shared" si="1"/>
        <v>86</v>
      </c>
      <c r="T14" s="118"/>
      <c r="U14" s="694"/>
      <c r="V14" s="695"/>
    </row>
    <row r="15" spans="2:22" ht="14.25" customHeight="1">
      <c r="B15" s="677"/>
      <c r="C15" s="681"/>
      <c r="D15" s="58" t="s">
        <v>421</v>
      </c>
      <c r="E15" s="215">
        <v>126</v>
      </c>
      <c r="F15" s="239">
        <v>24</v>
      </c>
      <c r="G15" s="61">
        <v>27</v>
      </c>
      <c r="H15" s="61">
        <v>32</v>
      </c>
      <c r="I15" s="61">
        <v>31</v>
      </c>
      <c r="J15" s="61">
        <v>4</v>
      </c>
      <c r="K15" s="331">
        <v>49</v>
      </c>
      <c r="L15" s="61">
        <v>0</v>
      </c>
      <c r="M15" s="61">
        <v>0</v>
      </c>
      <c r="N15" s="61">
        <v>0</v>
      </c>
      <c r="O15" s="61">
        <v>0</v>
      </c>
      <c r="P15" s="331">
        <v>58</v>
      </c>
      <c r="Q15" s="348">
        <v>50</v>
      </c>
      <c r="R15" s="333">
        <f t="shared" si="0"/>
        <v>118</v>
      </c>
      <c r="S15" s="334">
        <f t="shared" si="1"/>
        <v>157</v>
      </c>
      <c r="T15" s="118"/>
      <c r="U15" s="696"/>
      <c r="V15" s="697"/>
    </row>
    <row r="16" spans="2:22" ht="14.25" customHeight="1" thickBot="1">
      <c r="B16" s="678"/>
      <c r="C16" s="682"/>
      <c r="D16" s="207" t="s">
        <v>361</v>
      </c>
      <c r="E16" s="246" t="s">
        <v>362</v>
      </c>
      <c r="F16" s="240">
        <v>4</v>
      </c>
      <c r="G16" s="124">
        <v>4</v>
      </c>
      <c r="H16" s="124">
        <v>1</v>
      </c>
      <c r="I16" s="124">
        <v>0</v>
      </c>
      <c r="J16" s="124">
        <v>4</v>
      </c>
      <c r="K16" s="124">
        <v>13</v>
      </c>
      <c r="L16" s="124">
        <v>0</v>
      </c>
      <c r="M16" s="124">
        <v>0</v>
      </c>
      <c r="N16" s="124">
        <v>0</v>
      </c>
      <c r="O16" s="124">
        <v>0</v>
      </c>
      <c r="P16" s="124">
        <v>5</v>
      </c>
      <c r="Q16" s="218">
        <v>1</v>
      </c>
      <c r="R16" s="228">
        <f t="shared" si="0"/>
        <v>14</v>
      </c>
      <c r="S16" s="130">
        <f t="shared" si="1"/>
        <v>18</v>
      </c>
      <c r="T16" s="118"/>
      <c r="U16" s="183"/>
      <c r="V16" s="183"/>
    </row>
    <row r="17" spans="2:22" ht="14.25" customHeight="1">
      <c r="B17" s="676" t="s">
        <v>209</v>
      </c>
      <c r="C17" s="650" t="s">
        <v>210</v>
      </c>
      <c r="D17" s="651"/>
      <c r="E17" s="245">
        <v>127</v>
      </c>
      <c r="F17" s="238">
        <v>5</v>
      </c>
      <c r="G17" s="123">
        <v>5</v>
      </c>
      <c r="H17" s="123">
        <v>23</v>
      </c>
      <c r="I17" s="123">
        <v>14</v>
      </c>
      <c r="J17" s="123">
        <v>7</v>
      </c>
      <c r="K17" s="123">
        <v>13</v>
      </c>
      <c r="L17" s="123">
        <v>0</v>
      </c>
      <c r="M17" s="123">
        <v>0</v>
      </c>
      <c r="N17" s="123">
        <v>0</v>
      </c>
      <c r="O17" s="123">
        <v>0</v>
      </c>
      <c r="P17" s="123">
        <v>3</v>
      </c>
      <c r="Q17" s="220">
        <v>6</v>
      </c>
      <c r="R17" s="225">
        <f t="shared" si="0"/>
        <v>38</v>
      </c>
      <c r="S17" s="127">
        <f t="shared" si="1"/>
        <v>38</v>
      </c>
      <c r="T17" s="118"/>
      <c r="U17" s="626" t="s">
        <v>488</v>
      </c>
      <c r="V17" s="627"/>
    </row>
    <row r="18" spans="2:22" ht="14.25" customHeight="1">
      <c r="B18" s="717"/>
      <c r="C18" s="642" t="s">
        <v>211</v>
      </c>
      <c r="D18" s="643"/>
      <c r="E18" s="215">
        <v>128</v>
      </c>
      <c r="F18" s="239">
        <v>5</v>
      </c>
      <c r="G18" s="331">
        <v>6</v>
      </c>
      <c r="H18" s="61">
        <v>6</v>
      </c>
      <c r="I18" s="61">
        <v>4</v>
      </c>
      <c r="J18" s="61">
        <v>0</v>
      </c>
      <c r="K18" s="61">
        <v>9</v>
      </c>
      <c r="L18" s="61">
        <v>0</v>
      </c>
      <c r="M18" s="61">
        <v>0</v>
      </c>
      <c r="N18" s="61">
        <v>0</v>
      </c>
      <c r="O18" s="61">
        <v>0</v>
      </c>
      <c r="P18" s="61">
        <v>3</v>
      </c>
      <c r="Q18" s="217">
        <v>7</v>
      </c>
      <c r="R18" s="226">
        <f t="shared" si="0"/>
        <v>14</v>
      </c>
      <c r="S18" s="128">
        <f t="shared" si="1"/>
        <v>26</v>
      </c>
      <c r="T18" s="118"/>
      <c r="U18" s="628"/>
      <c r="V18" s="629"/>
    </row>
    <row r="19" spans="2:22" ht="14.25" customHeight="1">
      <c r="B19" s="717"/>
      <c r="C19" s="642" t="s">
        <v>212</v>
      </c>
      <c r="D19" s="643"/>
      <c r="E19" s="215">
        <v>129</v>
      </c>
      <c r="F19" s="239">
        <v>1</v>
      </c>
      <c r="G19" s="61">
        <v>7</v>
      </c>
      <c r="H19" s="61">
        <v>2</v>
      </c>
      <c r="I19" s="61">
        <v>7</v>
      </c>
      <c r="J19" s="61">
        <v>0</v>
      </c>
      <c r="K19" s="61">
        <v>11</v>
      </c>
      <c r="L19" s="61">
        <v>0</v>
      </c>
      <c r="M19" s="61">
        <v>0</v>
      </c>
      <c r="N19" s="61">
        <v>0</v>
      </c>
      <c r="O19" s="61">
        <v>0</v>
      </c>
      <c r="P19" s="61">
        <v>2</v>
      </c>
      <c r="Q19" s="217">
        <v>1</v>
      </c>
      <c r="R19" s="226">
        <f t="shared" si="0"/>
        <v>5</v>
      </c>
      <c r="S19" s="128">
        <f t="shared" si="1"/>
        <v>26</v>
      </c>
      <c r="T19" s="118"/>
      <c r="U19" s="628"/>
      <c r="V19" s="629"/>
    </row>
    <row r="20" spans="2:22" ht="14.25" customHeight="1">
      <c r="B20" s="717"/>
      <c r="C20" s="642" t="s">
        <v>213</v>
      </c>
      <c r="D20" s="643"/>
      <c r="E20" s="215">
        <v>130</v>
      </c>
      <c r="F20" s="239">
        <v>1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2</v>
      </c>
      <c r="Q20" s="217">
        <v>1</v>
      </c>
      <c r="R20" s="226">
        <f t="shared" si="0"/>
        <v>3</v>
      </c>
      <c r="S20" s="128">
        <f t="shared" si="1"/>
        <v>1</v>
      </c>
      <c r="T20" s="118"/>
      <c r="U20" s="628"/>
      <c r="V20" s="629"/>
    </row>
    <row r="21" spans="2:22" ht="14.25" customHeight="1">
      <c r="B21" s="717"/>
      <c r="C21" s="642" t="s">
        <v>214</v>
      </c>
      <c r="D21" s="643"/>
      <c r="E21" s="215">
        <v>131</v>
      </c>
      <c r="F21" s="239">
        <v>0</v>
      </c>
      <c r="G21" s="61">
        <v>1</v>
      </c>
      <c r="H21" s="61">
        <v>2</v>
      </c>
      <c r="I21" s="61">
        <v>2</v>
      </c>
      <c r="J21" s="61">
        <v>3</v>
      </c>
      <c r="K21" s="61">
        <v>4</v>
      </c>
      <c r="L21" s="61">
        <v>0</v>
      </c>
      <c r="M21" s="61">
        <v>0</v>
      </c>
      <c r="N21" s="61">
        <v>0</v>
      </c>
      <c r="O21" s="61">
        <v>0</v>
      </c>
      <c r="P21" s="61">
        <v>5</v>
      </c>
      <c r="Q21" s="217">
        <v>8</v>
      </c>
      <c r="R21" s="226">
        <f t="shared" si="0"/>
        <v>10</v>
      </c>
      <c r="S21" s="128">
        <f t="shared" si="1"/>
        <v>15</v>
      </c>
      <c r="T21" s="118"/>
      <c r="U21" s="630"/>
      <c r="V21" s="631"/>
    </row>
    <row r="22" spans="2:22" ht="14.25" customHeight="1">
      <c r="B22" s="717"/>
      <c r="C22" s="642" t="s">
        <v>215</v>
      </c>
      <c r="D22" s="643"/>
      <c r="E22" s="215">
        <v>132</v>
      </c>
      <c r="F22" s="239">
        <v>1</v>
      </c>
      <c r="G22" s="61">
        <v>3</v>
      </c>
      <c r="H22" s="61">
        <v>1</v>
      </c>
      <c r="I22" s="61">
        <v>3</v>
      </c>
      <c r="J22" s="61">
        <v>0</v>
      </c>
      <c r="K22" s="61">
        <v>9</v>
      </c>
      <c r="L22" s="61">
        <v>0</v>
      </c>
      <c r="M22" s="61">
        <v>0</v>
      </c>
      <c r="N22" s="61">
        <v>0</v>
      </c>
      <c r="O22" s="61">
        <v>0</v>
      </c>
      <c r="P22" s="61">
        <v>5</v>
      </c>
      <c r="Q22" s="348">
        <v>4</v>
      </c>
      <c r="R22" s="226">
        <f t="shared" si="0"/>
        <v>7</v>
      </c>
      <c r="S22" s="128">
        <f t="shared" si="1"/>
        <v>19</v>
      </c>
      <c r="T22" s="118"/>
      <c r="U22" s="183"/>
      <c r="V22" s="183"/>
    </row>
    <row r="23" spans="2:22" ht="14.25" customHeight="1">
      <c r="B23" s="717"/>
      <c r="C23" s="642" t="s">
        <v>216</v>
      </c>
      <c r="D23" s="643"/>
      <c r="E23" s="215">
        <v>133</v>
      </c>
      <c r="F23" s="239">
        <v>8</v>
      </c>
      <c r="G23" s="331">
        <v>6</v>
      </c>
      <c r="H23" s="61">
        <v>0</v>
      </c>
      <c r="I23" s="61">
        <v>0</v>
      </c>
      <c r="J23" s="61">
        <v>0</v>
      </c>
      <c r="K23" s="61">
        <v>7</v>
      </c>
      <c r="L23" s="61">
        <v>0</v>
      </c>
      <c r="M23" s="61">
        <v>0</v>
      </c>
      <c r="N23" s="61">
        <v>0</v>
      </c>
      <c r="O23" s="61">
        <v>0</v>
      </c>
      <c r="P23" s="61">
        <v>11</v>
      </c>
      <c r="Q23" s="217">
        <v>9</v>
      </c>
      <c r="R23" s="226">
        <f t="shared" si="0"/>
        <v>19</v>
      </c>
      <c r="S23" s="128">
        <f t="shared" si="1"/>
        <v>22</v>
      </c>
      <c r="T23" s="118"/>
      <c r="U23" s="118"/>
      <c r="V23" s="118"/>
    </row>
    <row r="24" spans="2:22" ht="14.25" customHeight="1">
      <c r="B24" s="717"/>
      <c r="C24" s="642" t="s">
        <v>217</v>
      </c>
      <c r="D24" s="643"/>
      <c r="E24" s="215">
        <v>134</v>
      </c>
      <c r="F24" s="239">
        <v>9</v>
      </c>
      <c r="G24" s="61">
        <v>5</v>
      </c>
      <c r="H24" s="61">
        <v>1</v>
      </c>
      <c r="I24" s="61">
        <v>2</v>
      </c>
      <c r="J24" s="61">
        <v>6</v>
      </c>
      <c r="K24" s="61">
        <v>14</v>
      </c>
      <c r="L24" s="61">
        <v>0</v>
      </c>
      <c r="M24" s="61">
        <v>0</v>
      </c>
      <c r="N24" s="61">
        <v>0</v>
      </c>
      <c r="O24" s="61">
        <v>0</v>
      </c>
      <c r="P24" s="61">
        <v>34</v>
      </c>
      <c r="Q24" s="217">
        <v>24</v>
      </c>
      <c r="R24" s="226">
        <f t="shared" si="0"/>
        <v>50</v>
      </c>
      <c r="S24" s="128">
        <f t="shared" si="1"/>
        <v>45</v>
      </c>
      <c r="T24" s="118"/>
      <c r="U24" s="626" t="s">
        <v>13</v>
      </c>
      <c r="V24" s="627"/>
    </row>
    <row r="25" spans="2:22" ht="14.25" customHeight="1">
      <c r="B25" s="717"/>
      <c r="C25" s="645" t="s">
        <v>218</v>
      </c>
      <c r="D25" s="649"/>
      <c r="E25" s="215">
        <v>135</v>
      </c>
      <c r="F25" s="239">
        <v>12</v>
      </c>
      <c r="G25" s="61">
        <v>8</v>
      </c>
      <c r="H25" s="61">
        <v>5</v>
      </c>
      <c r="I25" s="61">
        <v>5</v>
      </c>
      <c r="J25" s="331">
        <v>3</v>
      </c>
      <c r="K25" s="331">
        <v>30</v>
      </c>
      <c r="L25" s="61">
        <v>0</v>
      </c>
      <c r="M25" s="61">
        <v>0</v>
      </c>
      <c r="N25" s="61">
        <v>0</v>
      </c>
      <c r="O25" s="61">
        <v>0</v>
      </c>
      <c r="P25" s="61">
        <v>2</v>
      </c>
      <c r="Q25" s="217">
        <v>3</v>
      </c>
      <c r="R25" s="333">
        <f t="shared" si="0"/>
        <v>22</v>
      </c>
      <c r="S25" s="334">
        <f t="shared" si="1"/>
        <v>46</v>
      </c>
      <c r="T25" s="118"/>
      <c r="U25" s="628"/>
      <c r="V25" s="629"/>
    </row>
    <row r="26" spans="2:22" ht="14.25" customHeight="1">
      <c r="B26" s="717"/>
      <c r="C26" s="642" t="s">
        <v>219</v>
      </c>
      <c r="D26" s="643"/>
      <c r="E26" s="215">
        <v>136</v>
      </c>
      <c r="F26" s="239">
        <v>1</v>
      </c>
      <c r="G26" s="61">
        <v>1</v>
      </c>
      <c r="H26" s="61">
        <v>0</v>
      </c>
      <c r="I26" s="61">
        <v>0</v>
      </c>
      <c r="J26" s="61">
        <v>0</v>
      </c>
      <c r="K26" s="61">
        <v>1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217">
        <v>0</v>
      </c>
      <c r="R26" s="226">
        <f t="shared" si="0"/>
        <v>1</v>
      </c>
      <c r="S26" s="128">
        <f t="shared" si="1"/>
        <v>2</v>
      </c>
      <c r="T26" s="118"/>
      <c r="U26" s="628"/>
      <c r="V26" s="629"/>
    </row>
    <row r="27" spans="2:22" ht="14.25" customHeight="1">
      <c r="B27" s="717"/>
      <c r="C27" s="642" t="s">
        <v>220</v>
      </c>
      <c r="D27" s="643"/>
      <c r="E27" s="215">
        <v>137</v>
      </c>
      <c r="F27" s="332">
        <v>5</v>
      </c>
      <c r="G27" s="61">
        <v>3</v>
      </c>
      <c r="H27" s="61">
        <v>0</v>
      </c>
      <c r="I27" s="61">
        <v>2</v>
      </c>
      <c r="J27" s="61">
        <v>1</v>
      </c>
      <c r="K27" s="61">
        <v>1</v>
      </c>
      <c r="L27" s="61">
        <v>0</v>
      </c>
      <c r="M27" s="61">
        <v>0</v>
      </c>
      <c r="N27" s="61">
        <v>0</v>
      </c>
      <c r="O27" s="61">
        <v>0</v>
      </c>
      <c r="P27" s="331">
        <v>2</v>
      </c>
      <c r="Q27" s="217">
        <v>0</v>
      </c>
      <c r="R27" s="333">
        <f t="shared" si="0"/>
        <v>8</v>
      </c>
      <c r="S27" s="128">
        <f t="shared" si="1"/>
        <v>6</v>
      </c>
      <c r="T27" s="118"/>
      <c r="U27" s="630"/>
      <c r="V27" s="631"/>
    </row>
    <row r="28" spans="2:22" ht="14.25" customHeight="1" thickBot="1">
      <c r="B28" s="718"/>
      <c r="C28" s="644" t="s">
        <v>221</v>
      </c>
      <c r="D28" s="625"/>
      <c r="E28" s="235">
        <v>138</v>
      </c>
      <c r="F28" s="240">
        <v>1</v>
      </c>
      <c r="G28" s="124">
        <v>4</v>
      </c>
      <c r="H28" s="124">
        <v>1</v>
      </c>
      <c r="I28" s="124">
        <v>1</v>
      </c>
      <c r="J28" s="124">
        <v>0</v>
      </c>
      <c r="K28" s="124">
        <v>7</v>
      </c>
      <c r="L28" s="124">
        <v>0</v>
      </c>
      <c r="M28" s="124">
        <v>0</v>
      </c>
      <c r="N28" s="124">
        <v>0</v>
      </c>
      <c r="O28" s="124">
        <v>0</v>
      </c>
      <c r="P28" s="124">
        <v>8</v>
      </c>
      <c r="Q28" s="218">
        <v>3</v>
      </c>
      <c r="R28" s="231">
        <f t="shared" si="0"/>
        <v>10</v>
      </c>
      <c r="S28" s="154">
        <f t="shared" si="1"/>
        <v>15</v>
      </c>
      <c r="T28" s="118"/>
      <c r="U28" s="118"/>
      <c r="V28" s="118"/>
    </row>
    <row r="29" spans="2:22" ht="14.25" customHeight="1">
      <c r="B29" s="652" t="s">
        <v>222</v>
      </c>
      <c r="C29" s="650" t="s">
        <v>223</v>
      </c>
      <c r="D29" s="651"/>
      <c r="E29" s="245">
        <v>139</v>
      </c>
      <c r="F29" s="341">
        <v>21</v>
      </c>
      <c r="G29" s="342">
        <v>18</v>
      </c>
      <c r="H29" s="123">
        <v>26</v>
      </c>
      <c r="I29" s="123">
        <v>22</v>
      </c>
      <c r="J29" s="342">
        <v>9</v>
      </c>
      <c r="K29" s="342">
        <v>43</v>
      </c>
      <c r="L29" s="123">
        <v>0</v>
      </c>
      <c r="M29" s="123">
        <v>0</v>
      </c>
      <c r="N29" s="123">
        <v>0</v>
      </c>
      <c r="O29" s="123">
        <v>0</v>
      </c>
      <c r="P29" s="123">
        <v>26</v>
      </c>
      <c r="Q29" s="220">
        <v>14</v>
      </c>
      <c r="R29" s="343">
        <f t="shared" si="0"/>
        <v>82</v>
      </c>
      <c r="S29" s="344">
        <f t="shared" si="1"/>
        <v>97</v>
      </c>
      <c r="T29" s="118"/>
      <c r="U29" s="632" t="s">
        <v>14</v>
      </c>
      <c r="V29" s="633"/>
    </row>
    <row r="30" spans="2:22" ht="14.25" customHeight="1">
      <c r="B30" s="653"/>
      <c r="C30" s="642" t="s">
        <v>224</v>
      </c>
      <c r="D30" s="643"/>
      <c r="E30" s="215">
        <v>140</v>
      </c>
      <c r="F30" s="239">
        <v>1</v>
      </c>
      <c r="G30" s="61">
        <v>2</v>
      </c>
      <c r="H30" s="61">
        <v>1</v>
      </c>
      <c r="I30" s="61">
        <v>1</v>
      </c>
      <c r="J30" s="61">
        <v>1</v>
      </c>
      <c r="K30" s="331">
        <v>6</v>
      </c>
      <c r="L30" s="61">
        <v>0</v>
      </c>
      <c r="M30" s="61">
        <v>0</v>
      </c>
      <c r="N30" s="61">
        <v>0</v>
      </c>
      <c r="O30" s="61">
        <v>0</v>
      </c>
      <c r="P30" s="331">
        <v>7</v>
      </c>
      <c r="Q30" s="217">
        <v>2</v>
      </c>
      <c r="R30" s="333">
        <f t="shared" si="0"/>
        <v>10</v>
      </c>
      <c r="S30" s="334">
        <f t="shared" si="1"/>
        <v>11</v>
      </c>
      <c r="T30" s="118"/>
      <c r="U30" s="634"/>
      <c r="V30" s="635"/>
    </row>
    <row r="31" spans="2:22" ht="14.25" customHeight="1">
      <c r="B31" s="653"/>
      <c r="C31" s="642" t="s">
        <v>225</v>
      </c>
      <c r="D31" s="643"/>
      <c r="E31" s="215">
        <v>141</v>
      </c>
      <c r="F31" s="239">
        <v>19</v>
      </c>
      <c r="G31" s="61">
        <v>8</v>
      </c>
      <c r="H31" s="61">
        <v>13</v>
      </c>
      <c r="I31" s="61">
        <v>8</v>
      </c>
      <c r="J31" s="61">
        <v>7</v>
      </c>
      <c r="K31" s="61">
        <v>30</v>
      </c>
      <c r="L31" s="61">
        <v>0</v>
      </c>
      <c r="M31" s="61">
        <v>0</v>
      </c>
      <c r="N31" s="61">
        <v>0</v>
      </c>
      <c r="O31" s="61">
        <v>0</v>
      </c>
      <c r="P31" s="331">
        <v>31</v>
      </c>
      <c r="Q31" s="348">
        <v>42</v>
      </c>
      <c r="R31" s="333">
        <f t="shared" si="0"/>
        <v>70</v>
      </c>
      <c r="S31" s="334">
        <f t="shared" si="1"/>
        <v>88</v>
      </c>
      <c r="T31" s="118"/>
      <c r="U31" s="118"/>
      <c r="V31" s="118"/>
    </row>
    <row r="32" spans="2:22" ht="14.25" customHeight="1">
      <c r="B32" s="653"/>
      <c r="C32" s="642" t="s">
        <v>226</v>
      </c>
      <c r="D32" s="643"/>
      <c r="E32" s="215">
        <v>142</v>
      </c>
      <c r="F32" s="239">
        <v>1</v>
      </c>
      <c r="G32" s="61">
        <v>6</v>
      </c>
      <c r="H32" s="61">
        <v>0</v>
      </c>
      <c r="I32" s="61">
        <v>1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217">
        <v>2</v>
      </c>
      <c r="R32" s="226">
        <f t="shared" si="0"/>
        <v>1</v>
      </c>
      <c r="S32" s="128">
        <f t="shared" si="1"/>
        <v>9</v>
      </c>
      <c r="T32" s="118"/>
      <c r="U32" s="636" t="s">
        <v>15</v>
      </c>
      <c r="V32" s="637"/>
    </row>
    <row r="33" spans="2:22" ht="14.25" customHeight="1">
      <c r="B33" s="653"/>
      <c r="C33" s="642" t="s">
        <v>227</v>
      </c>
      <c r="D33" s="643"/>
      <c r="E33" s="215">
        <v>143</v>
      </c>
      <c r="F33" s="239">
        <v>6</v>
      </c>
      <c r="G33" s="331">
        <v>14</v>
      </c>
      <c r="H33" s="61">
        <v>1</v>
      </c>
      <c r="I33" s="61">
        <v>6</v>
      </c>
      <c r="J33" s="61">
        <v>3</v>
      </c>
      <c r="K33" s="61">
        <v>20</v>
      </c>
      <c r="L33" s="61">
        <v>0</v>
      </c>
      <c r="M33" s="61">
        <v>0</v>
      </c>
      <c r="N33" s="61">
        <v>0</v>
      </c>
      <c r="O33" s="61">
        <v>0</v>
      </c>
      <c r="P33" s="61">
        <v>8</v>
      </c>
      <c r="Q33" s="217">
        <v>4</v>
      </c>
      <c r="R33" s="226">
        <f t="shared" si="0"/>
        <v>18</v>
      </c>
      <c r="S33" s="334">
        <f t="shared" si="1"/>
        <v>44</v>
      </c>
      <c r="T33" s="118"/>
      <c r="U33" s="638"/>
      <c r="V33" s="639"/>
    </row>
    <row r="34" spans="2:22" ht="14.25" customHeight="1">
      <c r="B34" s="653"/>
      <c r="C34" s="642" t="s">
        <v>228</v>
      </c>
      <c r="D34" s="643"/>
      <c r="E34" s="215">
        <v>144</v>
      </c>
      <c r="F34" s="239">
        <v>0</v>
      </c>
      <c r="G34" s="61">
        <v>0</v>
      </c>
      <c r="H34" s="61">
        <v>0</v>
      </c>
      <c r="I34" s="61">
        <v>2</v>
      </c>
      <c r="J34" s="61">
        <v>0</v>
      </c>
      <c r="K34" s="61">
        <v>6</v>
      </c>
      <c r="L34" s="61">
        <v>0</v>
      </c>
      <c r="M34" s="61">
        <v>0</v>
      </c>
      <c r="N34" s="61">
        <v>0</v>
      </c>
      <c r="O34" s="61">
        <v>0</v>
      </c>
      <c r="P34" s="61">
        <v>4</v>
      </c>
      <c r="Q34" s="217">
        <v>1</v>
      </c>
      <c r="R34" s="226">
        <f t="shared" si="0"/>
        <v>4</v>
      </c>
      <c r="S34" s="128">
        <f t="shared" si="1"/>
        <v>9</v>
      </c>
      <c r="T34" s="118"/>
      <c r="U34" s="640"/>
      <c r="V34" s="641"/>
    </row>
    <row r="35" spans="2:22" ht="14.25" customHeight="1" thickBot="1">
      <c r="B35" s="654"/>
      <c r="C35" s="644" t="s">
        <v>229</v>
      </c>
      <c r="D35" s="625"/>
      <c r="E35" s="235">
        <v>145</v>
      </c>
      <c r="F35" s="240">
        <v>1</v>
      </c>
      <c r="G35" s="124">
        <v>1</v>
      </c>
      <c r="H35" s="124">
        <v>0</v>
      </c>
      <c r="I35" s="124">
        <v>0</v>
      </c>
      <c r="J35" s="124">
        <v>0</v>
      </c>
      <c r="K35" s="124">
        <v>1</v>
      </c>
      <c r="L35" s="124">
        <v>0</v>
      </c>
      <c r="M35" s="124">
        <v>0</v>
      </c>
      <c r="N35" s="124">
        <v>0</v>
      </c>
      <c r="O35" s="124">
        <v>0</v>
      </c>
      <c r="P35" s="124">
        <v>1</v>
      </c>
      <c r="Q35" s="218">
        <v>1</v>
      </c>
      <c r="R35" s="231">
        <f t="shared" si="0"/>
        <v>2</v>
      </c>
      <c r="S35" s="154">
        <f t="shared" si="1"/>
        <v>3</v>
      </c>
      <c r="T35" s="118"/>
      <c r="U35" s="118"/>
      <c r="V35" s="118"/>
    </row>
    <row r="36" spans="2:22" ht="14.25" customHeight="1">
      <c r="B36" s="676" t="s">
        <v>230</v>
      </c>
      <c r="C36" s="650" t="s">
        <v>231</v>
      </c>
      <c r="D36" s="651"/>
      <c r="E36" s="245">
        <v>146</v>
      </c>
      <c r="F36" s="341">
        <v>24</v>
      </c>
      <c r="G36" s="342">
        <v>27</v>
      </c>
      <c r="H36" s="123">
        <v>33</v>
      </c>
      <c r="I36" s="123">
        <v>28</v>
      </c>
      <c r="J36" s="342">
        <v>17</v>
      </c>
      <c r="K36" s="342">
        <v>82</v>
      </c>
      <c r="L36" s="123">
        <v>0</v>
      </c>
      <c r="M36" s="123">
        <v>1</v>
      </c>
      <c r="N36" s="123">
        <v>0</v>
      </c>
      <c r="O36" s="123">
        <v>0</v>
      </c>
      <c r="P36" s="123">
        <v>32</v>
      </c>
      <c r="Q36" s="220">
        <v>34</v>
      </c>
      <c r="R36" s="345">
        <f t="shared" si="0"/>
        <v>106</v>
      </c>
      <c r="S36" s="346">
        <f t="shared" si="1"/>
        <v>172</v>
      </c>
      <c r="T36" s="118"/>
      <c r="U36" s="118"/>
      <c r="V36" s="118"/>
    </row>
    <row r="37" spans="2:22" ht="14.25" customHeight="1">
      <c r="B37" s="717"/>
      <c r="C37" s="642" t="s">
        <v>232</v>
      </c>
      <c r="D37" s="643"/>
      <c r="E37" s="215">
        <v>147</v>
      </c>
      <c r="F37" s="239">
        <v>9</v>
      </c>
      <c r="G37" s="61">
        <v>5</v>
      </c>
      <c r="H37" s="61">
        <v>4</v>
      </c>
      <c r="I37" s="61">
        <v>4</v>
      </c>
      <c r="J37" s="61">
        <v>0</v>
      </c>
      <c r="K37" s="61">
        <v>6</v>
      </c>
      <c r="L37" s="61">
        <v>0</v>
      </c>
      <c r="M37" s="61">
        <v>0</v>
      </c>
      <c r="N37" s="61">
        <v>0</v>
      </c>
      <c r="O37" s="61">
        <v>0</v>
      </c>
      <c r="P37" s="331">
        <v>24</v>
      </c>
      <c r="Q37" s="348">
        <v>10</v>
      </c>
      <c r="R37" s="333">
        <f t="shared" si="0"/>
        <v>37</v>
      </c>
      <c r="S37" s="334">
        <f t="shared" si="1"/>
        <v>25</v>
      </c>
      <c r="T37" s="118"/>
      <c r="U37" s="118"/>
      <c r="V37" s="118"/>
    </row>
    <row r="38" spans="2:22" ht="14.25" customHeight="1">
      <c r="B38" s="717"/>
      <c r="C38" s="248" t="s">
        <v>233</v>
      </c>
      <c r="D38" s="60"/>
      <c r="E38" s="215">
        <v>148</v>
      </c>
      <c r="F38" s="239">
        <v>2</v>
      </c>
      <c r="G38" s="61">
        <v>5</v>
      </c>
      <c r="H38" s="61">
        <v>2</v>
      </c>
      <c r="I38" s="61">
        <v>3</v>
      </c>
      <c r="J38" s="61">
        <v>1</v>
      </c>
      <c r="K38" s="61">
        <v>6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217">
        <v>0</v>
      </c>
      <c r="R38" s="226">
        <f t="shared" si="0"/>
        <v>5</v>
      </c>
      <c r="S38" s="128">
        <f t="shared" si="1"/>
        <v>14</v>
      </c>
      <c r="T38" s="118"/>
      <c r="U38" s="118"/>
      <c r="V38" s="118"/>
    </row>
    <row r="39" spans="2:22" ht="21.75" customHeight="1">
      <c r="B39" s="717"/>
      <c r="C39" s="645" t="s">
        <v>448</v>
      </c>
      <c r="D39" s="646"/>
      <c r="E39" s="215">
        <v>149</v>
      </c>
      <c r="F39" s="239">
        <v>1</v>
      </c>
      <c r="G39" s="61">
        <v>0</v>
      </c>
      <c r="H39" s="61">
        <v>0</v>
      </c>
      <c r="I39" s="61">
        <v>0</v>
      </c>
      <c r="J39" s="61">
        <v>0</v>
      </c>
      <c r="K39" s="61">
        <v>1</v>
      </c>
      <c r="L39" s="61">
        <v>0</v>
      </c>
      <c r="M39" s="61">
        <v>0</v>
      </c>
      <c r="N39" s="61">
        <v>0</v>
      </c>
      <c r="O39" s="61">
        <v>0</v>
      </c>
      <c r="P39" s="61">
        <v>2</v>
      </c>
      <c r="Q39" s="217">
        <v>0</v>
      </c>
      <c r="R39" s="226">
        <f t="shared" si="0"/>
        <v>3</v>
      </c>
      <c r="S39" s="128">
        <f t="shared" si="1"/>
        <v>1</v>
      </c>
      <c r="T39" s="118"/>
      <c r="U39" s="118"/>
      <c r="V39" s="118"/>
    </row>
    <row r="40" spans="2:22" ht="14.25" customHeight="1">
      <c r="B40" s="717"/>
      <c r="C40" s="649" t="s">
        <v>234</v>
      </c>
      <c r="D40" s="643"/>
      <c r="E40" s="215">
        <v>150</v>
      </c>
      <c r="F40" s="239">
        <v>8</v>
      </c>
      <c r="G40" s="61">
        <v>10</v>
      </c>
      <c r="H40" s="61">
        <v>0</v>
      </c>
      <c r="I40" s="61">
        <v>2</v>
      </c>
      <c r="J40" s="61">
        <v>1</v>
      </c>
      <c r="K40" s="61">
        <v>2</v>
      </c>
      <c r="L40" s="61">
        <v>0</v>
      </c>
      <c r="M40" s="61">
        <v>0</v>
      </c>
      <c r="N40" s="61">
        <v>0</v>
      </c>
      <c r="O40" s="61">
        <v>0</v>
      </c>
      <c r="P40" s="331">
        <v>5</v>
      </c>
      <c r="Q40" s="217">
        <v>2</v>
      </c>
      <c r="R40" s="333">
        <f t="shared" si="0"/>
        <v>14</v>
      </c>
      <c r="S40" s="128">
        <f t="shared" si="1"/>
        <v>16</v>
      </c>
      <c r="T40" s="118"/>
      <c r="U40" s="118"/>
      <c r="V40" s="118"/>
    </row>
    <row r="41" spans="2:22" ht="14.25" customHeight="1" thickBot="1">
      <c r="B41" s="717"/>
      <c r="C41" s="624" t="s">
        <v>235</v>
      </c>
      <c r="D41" s="625"/>
      <c r="E41" s="235">
        <v>151</v>
      </c>
      <c r="F41" s="240">
        <v>0</v>
      </c>
      <c r="G41" s="124">
        <v>1</v>
      </c>
      <c r="H41" s="124">
        <v>2</v>
      </c>
      <c r="I41" s="124">
        <v>0</v>
      </c>
      <c r="J41" s="124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2</v>
      </c>
      <c r="Q41" s="218">
        <v>1</v>
      </c>
      <c r="R41" s="228">
        <f t="shared" si="0"/>
        <v>4</v>
      </c>
      <c r="S41" s="130">
        <f t="shared" si="1"/>
        <v>2</v>
      </c>
      <c r="T41" s="118"/>
      <c r="U41" s="118"/>
      <c r="V41" s="118"/>
    </row>
    <row r="42" spans="2:22" ht="14.25" customHeight="1">
      <c r="B42" s="676" t="s">
        <v>236</v>
      </c>
      <c r="C42" s="701" t="s">
        <v>237</v>
      </c>
      <c r="D42" s="702"/>
      <c r="E42" s="232">
        <v>152</v>
      </c>
      <c r="F42" s="242">
        <v>9</v>
      </c>
      <c r="G42" s="126">
        <v>9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  <c r="N42" s="126">
        <v>0</v>
      </c>
      <c r="O42" s="126">
        <v>0</v>
      </c>
      <c r="P42" s="126">
        <v>5</v>
      </c>
      <c r="Q42" s="221">
        <v>3</v>
      </c>
      <c r="R42" s="225">
        <f t="shared" si="0"/>
        <v>14</v>
      </c>
      <c r="S42" s="127">
        <f t="shared" si="1"/>
        <v>12</v>
      </c>
      <c r="T42" s="118"/>
      <c r="U42" s="118"/>
      <c r="V42" s="118"/>
    </row>
    <row r="43" spans="2:22" ht="14.25" customHeight="1">
      <c r="B43" s="711"/>
      <c r="C43" s="645" t="s">
        <v>238</v>
      </c>
      <c r="D43" s="646"/>
      <c r="E43" s="215">
        <v>153</v>
      </c>
      <c r="F43" s="239">
        <v>2</v>
      </c>
      <c r="G43" s="61">
        <v>3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1</v>
      </c>
      <c r="Q43" s="217">
        <v>0</v>
      </c>
      <c r="R43" s="226">
        <f t="shared" si="0"/>
        <v>3</v>
      </c>
      <c r="S43" s="128">
        <f t="shared" si="1"/>
        <v>3</v>
      </c>
      <c r="T43" s="118"/>
      <c r="U43" s="118"/>
      <c r="V43" s="118"/>
    </row>
    <row r="44" spans="2:22" ht="14.25" customHeight="1">
      <c r="B44" s="711"/>
      <c r="C44" s="647" t="s">
        <v>239</v>
      </c>
      <c r="D44" s="648"/>
      <c r="E44" s="224">
        <v>154</v>
      </c>
      <c r="F44" s="239">
        <v>11</v>
      </c>
      <c r="G44" s="61">
        <v>12</v>
      </c>
      <c r="H44" s="61">
        <v>6</v>
      </c>
      <c r="I44" s="61">
        <v>3</v>
      </c>
      <c r="J44" s="61">
        <v>2</v>
      </c>
      <c r="K44" s="61">
        <v>12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217">
        <v>0</v>
      </c>
      <c r="R44" s="226">
        <f t="shared" si="0"/>
        <v>19</v>
      </c>
      <c r="S44" s="128">
        <f t="shared" si="1"/>
        <v>27</v>
      </c>
      <c r="T44" s="118"/>
      <c r="U44" s="118"/>
      <c r="V44" s="118"/>
    </row>
    <row r="45" spans="2:22" ht="14.25" customHeight="1">
      <c r="B45" s="711"/>
      <c r="C45" s="647" t="s">
        <v>240</v>
      </c>
      <c r="D45" s="716"/>
      <c r="E45" s="215">
        <v>155</v>
      </c>
      <c r="F45" s="239">
        <v>0</v>
      </c>
      <c r="G45" s="61">
        <v>0</v>
      </c>
      <c r="H45" s="61">
        <v>0</v>
      </c>
      <c r="I45" s="61">
        <v>0</v>
      </c>
      <c r="J45" s="61">
        <v>0</v>
      </c>
      <c r="K45" s="129">
        <v>0</v>
      </c>
      <c r="L45" s="61">
        <v>0</v>
      </c>
      <c r="M45" s="129">
        <v>0</v>
      </c>
      <c r="N45" s="61">
        <v>0</v>
      </c>
      <c r="O45" s="129">
        <v>0</v>
      </c>
      <c r="P45" s="129">
        <v>0</v>
      </c>
      <c r="Q45" s="222">
        <v>0</v>
      </c>
      <c r="R45" s="226">
        <f t="shared" si="0"/>
        <v>0</v>
      </c>
      <c r="S45" s="128">
        <f t="shared" si="1"/>
        <v>0</v>
      </c>
      <c r="T45" s="118"/>
      <c r="U45" s="118"/>
      <c r="V45" s="118"/>
    </row>
    <row r="46" spans="1:23" s="120" customFormat="1" ht="14.25" customHeight="1" thickBot="1">
      <c r="A46" s="115"/>
      <c r="B46" s="712"/>
      <c r="C46" s="703" t="s">
        <v>301</v>
      </c>
      <c r="D46" s="704"/>
      <c r="E46" s="247" t="s">
        <v>302</v>
      </c>
      <c r="F46" s="243"/>
      <c r="G46" s="155"/>
      <c r="H46" s="155"/>
      <c r="I46" s="155"/>
      <c r="J46" s="156"/>
      <c r="K46" s="124">
        <v>4</v>
      </c>
      <c r="L46" s="157"/>
      <c r="M46" s="124">
        <v>0</v>
      </c>
      <c r="N46" s="157"/>
      <c r="O46" s="124">
        <v>0</v>
      </c>
      <c r="P46" s="216"/>
      <c r="Q46" s="223"/>
      <c r="R46" s="227"/>
      <c r="S46" s="154">
        <f>K46+M46+O46</f>
        <v>4</v>
      </c>
      <c r="T46" s="118"/>
      <c r="U46" s="118"/>
      <c r="V46" s="118"/>
      <c r="W46" s="115"/>
    </row>
    <row r="47" spans="2:22" ht="27.75" customHeight="1" thickBot="1">
      <c r="B47" s="102" t="s">
        <v>294</v>
      </c>
      <c r="C47" s="121"/>
      <c r="D47" s="122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9"/>
      <c r="U47" s="119"/>
      <c r="V47" s="119"/>
    </row>
    <row r="48" spans="2:22" ht="30" customHeight="1">
      <c r="B48" s="705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6"/>
      <c r="P48" s="706"/>
      <c r="Q48" s="706"/>
      <c r="R48" s="706"/>
      <c r="S48" s="707"/>
      <c r="T48" s="119"/>
      <c r="U48" s="119"/>
      <c r="V48" s="119"/>
    </row>
    <row r="49" spans="2:22" ht="33" customHeight="1" thickBot="1">
      <c r="B49" s="708"/>
      <c r="C49" s="709"/>
      <c r="D49" s="709"/>
      <c r="E49" s="709"/>
      <c r="F49" s="709"/>
      <c r="G49" s="709"/>
      <c r="H49" s="709"/>
      <c r="I49" s="709"/>
      <c r="J49" s="709"/>
      <c r="K49" s="709"/>
      <c r="L49" s="709"/>
      <c r="M49" s="709"/>
      <c r="N49" s="709"/>
      <c r="O49" s="709"/>
      <c r="P49" s="709"/>
      <c r="Q49" s="709"/>
      <c r="R49" s="709"/>
      <c r="S49" s="710"/>
      <c r="T49" s="119"/>
      <c r="U49" s="119"/>
      <c r="V49" s="119"/>
    </row>
    <row r="50" spans="2:22" ht="9" customHeight="1">
      <c r="B50" s="683"/>
      <c r="C50" s="684"/>
      <c r="D50" s="684"/>
      <c r="E50" s="684"/>
      <c r="F50" s="684"/>
      <c r="G50" s="684"/>
      <c r="H50" s="684"/>
      <c r="I50" s="684"/>
      <c r="J50" s="684"/>
      <c r="K50" s="684"/>
      <c r="L50" s="684"/>
      <c r="M50" s="684"/>
      <c r="N50" s="684"/>
      <c r="O50" s="684"/>
      <c r="P50" s="684"/>
      <c r="Q50" s="684"/>
      <c r="R50" s="684"/>
      <c r="S50" s="684"/>
      <c r="T50" s="115"/>
      <c r="U50" s="115"/>
      <c r="V50" s="115"/>
    </row>
    <row r="51" spans="2:19" ht="12.75" hidden="1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</row>
    <row r="52" ht="12.75"/>
  </sheetData>
  <sheetProtection password="EC05" sheet="1" objects="1" scenarios="1" selectLockedCells="1" selectUnlockedCells="1"/>
  <mergeCells count="62">
    <mergeCell ref="B42:B46"/>
    <mergeCell ref="C11:D11"/>
    <mergeCell ref="C12:D12"/>
    <mergeCell ref="C20:D20"/>
    <mergeCell ref="C45:D45"/>
    <mergeCell ref="B36:B41"/>
    <mergeCell ref="C21:D21"/>
    <mergeCell ref="C22:D22"/>
    <mergeCell ref="B17:B28"/>
    <mergeCell ref="C17:D17"/>
    <mergeCell ref="B50:S50"/>
    <mergeCell ref="U6:V7"/>
    <mergeCell ref="U8:V9"/>
    <mergeCell ref="U11:V15"/>
    <mergeCell ref="B6:D6"/>
    <mergeCell ref="C19:D19"/>
    <mergeCell ref="C42:D42"/>
    <mergeCell ref="C37:D37"/>
    <mergeCell ref="C46:D46"/>
    <mergeCell ref="B48:S49"/>
    <mergeCell ref="B3:D5"/>
    <mergeCell ref="E3:E5"/>
    <mergeCell ref="B7:B16"/>
    <mergeCell ref="C7:D7"/>
    <mergeCell ref="C8:D8"/>
    <mergeCell ref="C9:D9"/>
    <mergeCell ref="C10:D10"/>
    <mergeCell ref="C13:D13"/>
    <mergeCell ref="C14:C16"/>
    <mergeCell ref="F3:S3"/>
    <mergeCell ref="F4:G4"/>
    <mergeCell ref="H4:I4"/>
    <mergeCell ref="J4:K4"/>
    <mergeCell ref="L4:M4"/>
    <mergeCell ref="N4:O4"/>
    <mergeCell ref="R4:S4"/>
    <mergeCell ref="P4:Q4"/>
    <mergeCell ref="B29:B35"/>
    <mergeCell ref="C31:D31"/>
    <mergeCell ref="C32:D32"/>
    <mergeCell ref="C33:D33"/>
    <mergeCell ref="C34:D34"/>
    <mergeCell ref="C35:D35"/>
    <mergeCell ref="C29:D29"/>
    <mergeCell ref="C43:D43"/>
    <mergeCell ref="C44:D44"/>
    <mergeCell ref="C23:D23"/>
    <mergeCell ref="C24:D24"/>
    <mergeCell ref="C25:D25"/>
    <mergeCell ref="C26:D26"/>
    <mergeCell ref="C36:D36"/>
    <mergeCell ref="C39:D39"/>
    <mergeCell ref="C40:D40"/>
    <mergeCell ref="C27:D27"/>
    <mergeCell ref="C41:D41"/>
    <mergeCell ref="U17:V21"/>
    <mergeCell ref="U24:V27"/>
    <mergeCell ref="U29:V30"/>
    <mergeCell ref="U32:V34"/>
    <mergeCell ref="C30:D30"/>
    <mergeCell ref="C18:D18"/>
    <mergeCell ref="C28:D28"/>
  </mergeCells>
  <dataValidations count="2">
    <dataValidation type="whole" allowBlank="1" showErrorMessage="1" errorTitle="Pozor!" error="Vložte číselnou hodnotu!" sqref="U31:V31 F7:T46 U28:V28 U23:V23 U35:V45">
      <formula1>0</formula1>
      <formula2>999999</formula2>
    </dataValidation>
    <dataValidation allowBlank="1" showErrorMessage="1" errorTitle="Pozor!" error="Vložte číselnou hodnotu!" sqref="U32"/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">
      <selection activeCell="N13" sqref="N13"/>
    </sheetView>
  </sheetViews>
  <sheetFormatPr defaultColWidth="0" defaultRowHeight="12.75" zeroHeight="1"/>
  <cols>
    <col min="1" max="1" width="2.875" style="97" customWidth="1"/>
    <col min="2" max="2" width="11.00390625" style="0" customWidth="1"/>
    <col min="3" max="3" width="6.00390625" style="0" customWidth="1"/>
    <col min="4" max="4" width="11.00390625" style="0" customWidth="1"/>
    <col min="5" max="5" width="6.125" style="0" customWidth="1"/>
    <col min="6" max="8" width="9.125" style="0" customWidth="1"/>
    <col min="9" max="9" width="10.125" style="0" customWidth="1"/>
    <col min="10" max="10" width="9.125" style="0" customWidth="1"/>
    <col min="11" max="11" width="10.625" style="0" customWidth="1"/>
    <col min="12" max="12" width="9.125" style="0" customWidth="1"/>
    <col min="13" max="13" width="4.625" style="0" customWidth="1"/>
    <col min="14" max="14" width="23.875" style="96" customWidth="1"/>
    <col min="15" max="16384" width="0" style="0" hidden="1" customWidth="1"/>
  </cols>
  <sheetData>
    <row r="1" spans="1:14" s="112" customFormat="1" ht="15.75" customHeight="1">
      <c r="A1" s="96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261" t="s">
        <v>11</v>
      </c>
    </row>
    <row r="2" spans="1:14" s="107" customFormat="1" ht="43.5" customHeight="1">
      <c r="A2" s="97"/>
      <c r="B2" s="177" t="s">
        <v>450</v>
      </c>
      <c r="C2" s="178"/>
      <c r="D2" s="178"/>
      <c r="E2" s="179"/>
      <c r="F2" s="180"/>
      <c r="G2" s="181"/>
      <c r="H2" s="181"/>
      <c r="I2" s="104"/>
      <c r="J2" s="104"/>
      <c r="K2" s="104"/>
      <c r="L2" s="104"/>
      <c r="M2" s="104"/>
      <c r="N2" s="159"/>
    </row>
    <row r="3" spans="1:14" s="107" customFormat="1" ht="12.75">
      <c r="A3" s="97"/>
      <c r="B3" s="724"/>
      <c r="C3" s="727"/>
      <c r="D3" s="727"/>
      <c r="E3" s="725" t="s">
        <v>46</v>
      </c>
      <c r="F3" s="725" t="s">
        <v>193</v>
      </c>
      <c r="G3" s="726"/>
      <c r="H3" s="726"/>
      <c r="I3" s="726"/>
      <c r="J3" s="726"/>
      <c r="K3" s="726"/>
      <c r="L3" s="726"/>
      <c r="M3" s="105"/>
      <c r="N3" s="159"/>
    </row>
    <row r="4" spans="1:14" s="107" customFormat="1" ht="44.25" customHeight="1">
      <c r="A4" s="97"/>
      <c r="B4" s="724"/>
      <c r="C4" s="727"/>
      <c r="D4" s="727"/>
      <c r="E4" s="725"/>
      <c r="F4" s="56" t="s">
        <v>194</v>
      </c>
      <c r="G4" s="56" t="s">
        <v>195</v>
      </c>
      <c r="H4" s="56" t="s">
        <v>196</v>
      </c>
      <c r="I4" s="56" t="s">
        <v>197</v>
      </c>
      <c r="J4" s="56" t="s">
        <v>198</v>
      </c>
      <c r="K4" s="56" t="s">
        <v>447</v>
      </c>
      <c r="L4" s="56" t="s">
        <v>199</v>
      </c>
      <c r="M4" s="106"/>
      <c r="N4" s="159"/>
    </row>
    <row r="5" spans="1:14" s="107" customFormat="1" ht="18" customHeight="1" thickBot="1">
      <c r="A5" s="97"/>
      <c r="B5" s="725" t="s">
        <v>44</v>
      </c>
      <c r="C5" s="726"/>
      <c r="D5" s="726"/>
      <c r="E5" s="57" t="s">
        <v>45</v>
      </c>
      <c r="F5" s="56">
        <v>1</v>
      </c>
      <c r="G5" s="56">
        <v>2</v>
      </c>
      <c r="H5" s="56">
        <v>3</v>
      </c>
      <c r="I5" s="56">
        <v>4</v>
      </c>
      <c r="J5" s="56">
        <v>5</v>
      </c>
      <c r="K5" s="55">
        <v>6</v>
      </c>
      <c r="L5" s="55">
        <v>7</v>
      </c>
      <c r="M5" s="106"/>
      <c r="N5" s="159"/>
    </row>
    <row r="6" spans="1:15" s="107" customFormat="1" ht="30" customHeight="1">
      <c r="A6" s="97"/>
      <c r="B6" s="721" t="s">
        <v>241</v>
      </c>
      <c r="C6" s="643" t="s">
        <v>210</v>
      </c>
      <c r="D6" s="643"/>
      <c r="E6" s="57">
        <v>156</v>
      </c>
      <c r="F6" s="331">
        <v>23</v>
      </c>
      <c r="G6" s="61">
        <v>20</v>
      </c>
      <c r="H6" s="61">
        <v>1</v>
      </c>
      <c r="I6" s="61">
        <v>0</v>
      </c>
      <c r="J6" s="61">
        <v>0</v>
      </c>
      <c r="K6" s="331">
        <v>80</v>
      </c>
      <c r="L6" s="331">
        <f aca="true" t="shared" si="0" ref="L6:L23">F6+G6+H6+I6+J6+K6</f>
        <v>124</v>
      </c>
      <c r="M6" s="108"/>
      <c r="N6" s="719" t="s">
        <v>451</v>
      </c>
      <c r="O6" s="160"/>
    </row>
    <row r="7" spans="1:15" s="107" customFormat="1" ht="30" customHeight="1" thickBot="1">
      <c r="A7" s="97"/>
      <c r="B7" s="722"/>
      <c r="C7" s="643" t="s">
        <v>211</v>
      </c>
      <c r="D7" s="643"/>
      <c r="E7" s="57">
        <v>157</v>
      </c>
      <c r="F7" s="61">
        <v>30</v>
      </c>
      <c r="G7" s="61">
        <v>43</v>
      </c>
      <c r="H7" s="61">
        <v>13</v>
      </c>
      <c r="I7" s="61">
        <v>0</v>
      </c>
      <c r="J7" s="61">
        <v>0</v>
      </c>
      <c r="K7" s="331">
        <v>19</v>
      </c>
      <c r="L7" s="331">
        <f t="shared" si="0"/>
        <v>105</v>
      </c>
      <c r="M7" s="108"/>
      <c r="N7" s="720"/>
      <c r="O7" s="161"/>
    </row>
    <row r="8" spans="1:15" s="107" customFormat="1" ht="30" customHeight="1">
      <c r="A8" s="97"/>
      <c r="B8" s="722"/>
      <c r="C8" s="724" t="s">
        <v>242</v>
      </c>
      <c r="D8" s="724"/>
      <c r="E8" s="57">
        <v>158</v>
      </c>
      <c r="F8" s="331">
        <v>14</v>
      </c>
      <c r="G8" s="61">
        <v>13</v>
      </c>
      <c r="H8" s="61">
        <v>0</v>
      </c>
      <c r="I8" s="61">
        <v>0</v>
      </c>
      <c r="J8" s="61">
        <v>0</v>
      </c>
      <c r="K8" s="61">
        <v>39</v>
      </c>
      <c r="L8" s="331">
        <f t="shared" si="0"/>
        <v>66</v>
      </c>
      <c r="M8" s="108"/>
      <c r="N8" s="176"/>
      <c r="O8" s="162"/>
    </row>
    <row r="9" spans="1:14" s="107" customFormat="1" ht="30" customHeight="1">
      <c r="A9" s="97"/>
      <c r="B9" s="722"/>
      <c r="C9" s="643" t="s">
        <v>243</v>
      </c>
      <c r="D9" s="643"/>
      <c r="E9" s="57">
        <v>159</v>
      </c>
      <c r="F9" s="61">
        <v>16</v>
      </c>
      <c r="G9" s="61">
        <v>4</v>
      </c>
      <c r="H9" s="61">
        <v>14</v>
      </c>
      <c r="I9" s="61">
        <v>0</v>
      </c>
      <c r="J9" s="61">
        <v>0</v>
      </c>
      <c r="K9" s="61">
        <v>1</v>
      </c>
      <c r="L9" s="61">
        <f t="shared" si="0"/>
        <v>35</v>
      </c>
      <c r="M9" s="108"/>
      <c r="N9" s="159"/>
    </row>
    <row r="10" spans="1:14" s="107" customFormat="1" ht="30" customHeight="1">
      <c r="A10" s="97"/>
      <c r="B10" s="722"/>
      <c r="C10" s="643" t="s">
        <v>244</v>
      </c>
      <c r="D10" s="643"/>
      <c r="E10" s="57">
        <v>160</v>
      </c>
      <c r="F10" s="61">
        <v>2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f t="shared" si="0"/>
        <v>2</v>
      </c>
      <c r="M10" s="108"/>
      <c r="N10" s="159"/>
    </row>
    <row r="11" spans="1:14" s="107" customFormat="1" ht="30" customHeight="1">
      <c r="A11" s="97"/>
      <c r="B11" s="722"/>
      <c r="C11" s="643" t="s">
        <v>213</v>
      </c>
      <c r="D11" s="643"/>
      <c r="E11" s="57">
        <v>161</v>
      </c>
      <c r="F11" s="61">
        <v>1</v>
      </c>
      <c r="G11" s="61">
        <v>0</v>
      </c>
      <c r="H11" s="61">
        <v>5</v>
      </c>
      <c r="I11" s="61">
        <v>0</v>
      </c>
      <c r="J11" s="61">
        <v>0</v>
      </c>
      <c r="K11" s="61">
        <v>0</v>
      </c>
      <c r="L11" s="61">
        <f t="shared" si="0"/>
        <v>6</v>
      </c>
      <c r="M11" s="108"/>
      <c r="N11" s="159"/>
    </row>
    <row r="12" spans="1:14" s="107" customFormat="1" ht="30" customHeight="1">
      <c r="A12" s="97"/>
      <c r="B12" s="722"/>
      <c r="C12" s="643" t="s">
        <v>245</v>
      </c>
      <c r="D12" s="643"/>
      <c r="E12" s="57">
        <v>162</v>
      </c>
      <c r="F12" s="61">
        <v>1</v>
      </c>
      <c r="G12" s="61">
        <v>1</v>
      </c>
      <c r="H12" s="61">
        <v>7</v>
      </c>
      <c r="I12" s="61">
        <v>0</v>
      </c>
      <c r="J12" s="61">
        <v>0</v>
      </c>
      <c r="K12" s="61">
        <v>4</v>
      </c>
      <c r="L12" s="61">
        <f t="shared" si="0"/>
        <v>13</v>
      </c>
      <c r="M12" s="108"/>
      <c r="N12" s="159"/>
    </row>
    <row r="13" spans="1:14" s="107" customFormat="1" ht="30" customHeight="1">
      <c r="A13" s="97"/>
      <c r="B13" s="722"/>
      <c r="C13" s="643" t="s">
        <v>214</v>
      </c>
      <c r="D13" s="643"/>
      <c r="E13" s="57">
        <v>163</v>
      </c>
      <c r="F13" s="61">
        <v>0</v>
      </c>
      <c r="G13" s="61">
        <v>0</v>
      </c>
      <c r="H13" s="61">
        <v>7</v>
      </c>
      <c r="I13" s="61">
        <v>0</v>
      </c>
      <c r="J13" s="61">
        <v>0</v>
      </c>
      <c r="K13" s="61">
        <v>0</v>
      </c>
      <c r="L13" s="61">
        <f t="shared" si="0"/>
        <v>7</v>
      </c>
      <c r="M13" s="108"/>
      <c r="N13" s="159"/>
    </row>
    <row r="14" spans="1:14" s="107" customFormat="1" ht="30" customHeight="1">
      <c r="A14" s="97"/>
      <c r="B14" s="722"/>
      <c r="C14" s="643" t="s">
        <v>156</v>
      </c>
      <c r="D14" s="643"/>
      <c r="E14" s="57">
        <v>164</v>
      </c>
      <c r="F14" s="61">
        <v>8</v>
      </c>
      <c r="G14" s="61">
        <v>1</v>
      </c>
      <c r="H14" s="331">
        <v>74</v>
      </c>
      <c r="I14" s="61">
        <v>0</v>
      </c>
      <c r="J14" s="61">
        <v>0</v>
      </c>
      <c r="K14" s="61">
        <v>0</v>
      </c>
      <c r="L14" s="331">
        <f t="shared" si="0"/>
        <v>83</v>
      </c>
      <c r="M14" s="108"/>
      <c r="N14" s="159"/>
    </row>
    <row r="15" spans="1:14" s="107" customFormat="1" ht="30" customHeight="1">
      <c r="A15" s="97"/>
      <c r="B15" s="722"/>
      <c r="C15" s="643" t="s">
        <v>246</v>
      </c>
      <c r="D15" s="643"/>
      <c r="E15" s="57">
        <v>165</v>
      </c>
      <c r="F15" s="61">
        <v>0</v>
      </c>
      <c r="G15" s="61">
        <v>0</v>
      </c>
      <c r="H15" s="61">
        <v>2</v>
      </c>
      <c r="I15" s="61">
        <v>0</v>
      </c>
      <c r="J15" s="61">
        <v>0</v>
      </c>
      <c r="K15" s="61">
        <v>0</v>
      </c>
      <c r="L15" s="61">
        <f t="shared" si="0"/>
        <v>2</v>
      </c>
      <c r="M15" s="108"/>
      <c r="N15" s="159"/>
    </row>
    <row r="16" spans="1:14" s="107" customFormat="1" ht="47.25" customHeight="1">
      <c r="A16" s="97"/>
      <c r="B16" s="722"/>
      <c r="C16" s="724" t="s">
        <v>252</v>
      </c>
      <c r="D16" s="724"/>
      <c r="E16" s="57">
        <v>166</v>
      </c>
      <c r="F16" s="61">
        <v>2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f t="shared" si="0"/>
        <v>2</v>
      </c>
      <c r="M16" s="108"/>
      <c r="N16" s="159"/>
    </row>
    <row r="17" spans="1:14" s="107" customFormat="1" ht="30" customHeight="1">
      <c r="A17" s="97"/>
      <c r="B17" s="723"/>
      <c r="C17" s="728" t="s">
        <v>361</v>
      </c>
      <c r="D17" s="649"/>
      <c r="E17" s="57" t="s">
        <v>375</v>
      </c>
      <c r="F17" s="61">
        <v>1</v>
      </c>
      <c r="G17" s="61">
        <v>0</v>
      </c>
      <c r="H17" s="61">
        <v>2</v>
      </c>
      <c r="I17" s="61">
        <v>0</v>
      </c>
      <c r="J17" s="61">
        <v>0</v>
      </c>
      <c r="K17" s="61">
        <v>0</v>
      </c>
      <c r="L17" s="61">
        <f t="shared" si="0"/>
        <v>3</v>
      </c>
      <c r="M17" s="108"/>
      <c r="N17" s="159"/>
    </row>
    <row r="18" spans="1:14" s="107" customFormat="1" ht="30" customHeight="1">
      <c r="A18" s="97"/>
      <c r="B18" s="724" t="s">
        <v>453</v>
      </c>
      <c r="C18" s="724" t="s">
        <v>247</v>
      </c>
      <c r="D18" s="724"/>
      <c r="E18" s="57">
        <v>167</v>
      </c>
      <c r="F18" s="61">
        <v>10</v>
      </c>
      <c r="G18" s="61">
        <v>3</v>
      </c>
      <c r="H18" s="61">
        <v>0</v>
      </c>
      <c r="I18" s="61">
        <v>0</v>
      </c>
      <c r="J18" s="61">
        <v>0</v>
      </c>
      <c r="K18" s="61">
        <v>17</v>
      </c>
      <c r="L18" s="61">
        <f t="shared" si="0"/>
        <v>30</v>
      </c>
      <c r="M18" s="108"/>
      <c r="N18" s="159"/>
    </row>
    <row r="19" spans="1:14" s="107" customFormat="1" ht="30" customHeight="1">
      <c r="A19" s="97"/>
      <c r="B19" s="724"/>
      <c r="C19" s="724" t="s">
        <v>248</v>
      </c>
      <c r="D19" s="643"/>
      <c r="E19" s="57">
        <v>168</v>
      </c>
      <c r="F19" s="61">
        <v>37</v>
      </c>
      <c r="G19" s="61">
        <v>18</v>
      </c>
      <c r="H19" s="61">
        <v>42</v>
      </c>
      <c r="I19" s="61">
        <v>0</v>
      </c>
      <c r="J19" s="61">
        <v>0</v>
      </c>
      <c r="K19" s="61">
        <v>21</v>
      </c>
      <c r="L19" s="61">
        <f t="shared" si="0"/>
        <v>118</v>
      </c>
      <c r="M19" s="108"/>
      <c r="N19" s="159"/>
    </row>
    <row r="20" spans="1:14" s="107" customFormat="1" ht="30" customHeight="1">
      <c r="A20" s="97"/>
      <c r="B20" s="724"/>
      <c r="C20" s="724" t="s">
        <v>203</v>
      </c>
      <c r="D20" s="59" t="s">
        <v>249</v>
      </c>
      <c r="E20" s="57">
        <v>169</v>
      </c>
      <c r="F20" s="61">
        <v>30</v>
      </c>
      <c r="G20" s="61">
        <v>9</v>
      </c>
      <c r="H20" s="331">
        <v>42</v>
      </c>
      <c r="I20" s="61">
        <v>0</v>
      </c>
      <c r="J20" s="61">
        <v>0</v>
      </c>
      <c r="K20" s="61">
        <v>20</v>
      </c>
      <c r="L20" s="331">
        <f t="shared" si="0"/>
        <v>101</v>
      </c>
      <c r="M20" s="108"/>
      <c r="N20" s="159"/>
    </row>
    <row r="21" spans="1:14" s="107" customFormat="1" ht="30" customHeight="1">
      <c r="A21" s="97"/>
      <c r="B21" s="724"/>
      <c r="C21" s="724"/>
      <c r="D21" s="59" t="s">
        <v>452</v>
      </c>
      <c r="E21" s="57" t="s">
        <v>479</v>
      </c>
      <c r="F21" s="331">
        <v>9</v>
      </c>
      <c r="G21" s="61">
        <v>2</v>
      </c>
      <c r="H21" s="61">
        <v>7</v>
      </c>
      <c r="I21" s="61">
        <v>0</v>
      </c>
      <c r="J21" s="61">
        <v>0</v>
      </c>
      <c r="K21" s="61">
        <v>0</v>
      </c>
      <c r="L21" s="331">
        <f t="shared" si="0"/>
        <v>18</v>
      </c>
      <c r="M21" s="108"/>
      <c r="N21" s="159"/>
    </row>
    <row r="22" spans="1:14" s="107" customFormat="1" ht="30" customHeight="1">
      <c r="A22" s="97"/>
      <c r="B22" s="724"/>
      <c r="C22" s="727"/>
      <c r="D22" s="59" t="s">
        <v>250</v>
      </c>
      <c r="E22" s="57">
        <v>170</v>
      </c>
      <c r="F22" s="331">
        <v>6</v>
      </c>
      <c r="G22" s="61">
        <v>1</v>
      </c>
      <c r="H22" s="61">
        <v>7</v>
      </c>
      <c r="I22" s="61">
        <v>0</v>
      </c>
      <c r="J22" s="61">
        <v>0</v>
      </c>
      <c r="K22" s="61">
        <v>6</v>
      </c>
      <c r="L22" s="331">
        <f t="shared" si="0"/>
        <v>20</v>
      </c>
      <c r="M22" s="108"/>
      <c r="N22" s="159"/>
    </row>
    <row r="23" spans="1:14" s="107" customFormat="1" ht="30" customHeight="1">
      <c r="A23" s="97"/>
      <c r="B23" s="724"/>
      <c r="C23" s="724" t="s">
        <v>251</v>
      </c>
      <c r="D23" s="724"/>
      <c r="E23" s="57">
        <v>171</v>
      </c>
      <c r="F23" s="61">
        <v>2</v>
      </c>
      <c r="G23" s="61">
        <v>6</v>
      </c>
      <c r="H23" s="331">
        <v>11</v>
      </c>
      <c r="I23" s="61">
        <v>0</v>
      </c>
      <c r="J23" s="61">
        <v>0</v>
      </c>
      <c r="K23" s="61">
        <v>16</v>
      </c>
      <c r="L23" s="331">
        <f t="shared" si="0"/>
        <v>35</v>
      </c>
      <c r="M23" s="108"/>
      <c r="N23" s="159"/>
    </row>
    <row r="24" spans="1:14" s="107" customFormat="1" ht="218.25" customHeight="1" thickBot="1">
      <c r="A24" s="97"/>
      <c r="B24" s="102" t="s">
        <v>294</v>
      </c>
      <c r="C24" s="110"/>
      <c r="D24" s="110"/>
      <c r="E24" s="111"/>
      <c r="F24" s="109"/>
      <c r="G24" s="109"/>
      <c r="H24" s="109"/>
      <c r="I24" s="109"/>
      <c r="J24" s="109"/>
      <c r="K24" s="109"/>
      <c r="L24" s="109"/>
      <c r="M24" s="109"/>
      <c r="N24" s="159"/>
    </row>
    <row r="25" spans="1:14" s="107" customFormat="1" ht="62.25" customHeight="1" thickBot="1">
      <c r="A25" s="97"/>
      <c r="B25" s="729"/>
      <c r="C25" s="730"/>
      <c r="D25" s="730"/>
      <c r="E25" s="730"/>
      <c r="F25" s="730"/>
      <c r="G25" s="730"/>
      <c r="H25" s="730"/>
      <c r="I25" s="730"/>
      <c r="J25" s="730"/>
      <c r="K25" s="730"/>
      <c r="L25" s="731"/>
      <c r="M25" s="109"/>
      <c r="N25" s="159"/>
    </row>
    <row r="26" spans="1:13" ht="12.7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</sheetData>
  <sheetProtection password="EC05" sheet="1" objects="1" scenarios="1" selectLockedCells="1" selectUnlockedCells="1"/>
  <mergeCells count="24">
    <mergeCell ref="E3:E4"/>
    <mergeCell ref="F3:L3"/>
    <mergeCell ref="B25:L25"/>
    <mergeCell ref="C8:D8"/>
    <mergeCell ref="C7:D7"/>
    <mergeCell ref="C6:D6"/>
    <mergeCell ref="B18:B23"/>
    <mergeCell ref="C18:D18"/>
    <mergeCell ref="C10:D10"/>
    <mergeCell ref="C9:D9"/>
    <mergeCell ref="B5:D5"/>
    <mergeCell ref="B3:D4"/>
    <mergeCell ref="C23:D23"/>
    <mergeCell ref="C20:C22"/>
    <mergeCell ref="C19:D19"/>
    <mergeCell ref="C17:D17"/>
    <mergeCell ref="N6:N7"/>
    <mergeCell ref="B6:B17"/>
    <mergeCell ref="C15:D15"/>
    <mergeCell ref="C11:D11"/>
    <mergeCell ref="C12:D12"/>
    <mergeCell ref="C13:D13"/>
    <mergeCell ref="C14:D14"/>
    <mergeCell ref="C16:D16"/>
  </mergeCells>
  <dataValidations count="2">
    <dataValidation type="whole" allowBlank="1" showErrorMessage="1" errorTitle="Pozor!" error="Vkládejte pouze číselnou hodnotu!" sqref="F6:L23">
      <formula1>0</formula1>
      <formula2>9999999</formula2>
    </dataValidation>
    <dataValidation allowBlank="1" showErrorMessage="1" errorTitle="Pozor!" error="Vložte číselnou hodnotu!" sqref="O6:O7 N6"/>
  </dataValidations>
  <printOptions/>
  <pageMargins left="0.26" right="0.18" top="0.8" bottom="0.64" header="0.5118110236220472" footer="0.36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="75" zoomScaleNormal="75" zoomScalePageLayoutView="0" workbookViewId="0" topLeftCell="A1">
      <selection activeCell="B59" sqref="B59:M59"/>
    </sheetView>
  </sheetViews>
  <sheetFormatPr defaultColWidth="0" defaultRowHeight="12.75" zeroHeight="1"/>
  <cols>
    <col min="1" max="1" width="1.75390625" style="20" customWidth="1"/>
    <col min="2" max="2" width="20.875" style="20" customWidth="1"/>
    <col min="3" max="3" width="7.125" style="20" customWidth="1"/>
    <col min="4" max="4" width="15.375" style="20" customWidth="1"/>
    <col min="5" max="5" width="16.75390625" style="20" customWidth="1"/>
    <col min="6" max="6" width="7.875" style="20" customWidth="1"/>
    <col min="7" max="7" width="8.875" style="20" customWidth="1"/>
    <col min="8" max="8" width="7.75390625" style="20" customWidth="1"/>
    <col min="9" max="9" width="9.375" style="20" customWidth="1"/>
    <col min="10" max="10" width="9.25390625" style="20" customWidth="1"/>
    <col min="11" max="11" width="10.125" style="20" customWidth="1"/>
    <col min="12" max="12" width="12.25390625" style="20" customWidth="1"/>
    <col min="13" max="13" width="13.25390625" style="20" customWidth="1"/>
    <col min="14" max="14" width="3.875" style="20" customWidth="1"/>
    <col min="15" max="15" width="7.125" style="20" customWidth="1"/>
    <col min="16" max="16" width="27.375" style="20" customWidth="1"/>
    <col min="17" max="17" width="1.75390625" style="20" customWidth="1"/>
    <col min="18" max="16384" width="0" style="20" hidden="1" customWidth="1"/>
  </cols>
  <sheetData>
    <row r="1" spans="1:17" ht="12.75" customHeight="1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61" t="s">
        <v>12</v>
      </c>
      <c r="Q1" s="11"/>
    </row>
    <row r="2" spans="1:17" ht="33" customHeight="1">
      <c r="A2" s="11"/>
      <c r="B2" s="163" t="s">
        <v>389</v>
      </c>
      <c r="C2" s="163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0"/>
      <c r="O2" s="10"/>
      <c r="P2" s="10"/>
      <c r="Q2" s="11"/>
    </row>
    <row r="3" spans="1:17" ht="15" customHeight="1">
      <c r="A3" s="11"/>
      <c r="B3" s="732"/>
      <c r="C3" s="733"/>
      <c r="D3" s="622"/>
      <c r="E3" s="623"/>
      <c r="F3" s="783" t="s">
        <v>46</v>
      </c>
      <c r="G3" s="791" t="s">
        <v>134</v>
      </c>
      <c r="H3" s="788" t="s">
        <v>304</v>
      </c>
      <c r="I3" s="789"/>
      <c r="J3" s="789"/>
      <c r="K3" s="789"/>
      <c r="L3" s="789"/>
      <c r="M3" s="790"/>
      <c r="N3" s="46"/>
      <c r="O3" s="46"/>
      <c r="P3" s="158"/>
      <c r="Q3" s="11"/>
    </row>
    <row r="4" spans="1:17" ht="15" customHeight="1" hidden="1">
      <c r="A4" s="11"/>
      <c r="B4" s="734"/>
      <c r="C4" s="735"/>
      <c r="D4" s="736"/>
      <c r="E4" s="737"/>
      <c r="F4" s="784"/>
      <c r="G4" s="791"/>
      <c r="H4" s="165"/>
      <c r="I4" s="166"/>
      <c r="J4" s="166"/>
      <c r="K4" s="166"/>
      <c r="L4" s="166"/>
      <c r="M4" s="167"/>
      <c r="N4" s="46"/>
      <c r="O4" s="46"/>
      <c r="P4" s="158"/>
      <c r="Q4" s="11"/>
    </row>
    <row r="5" spans="1:17" ht="22.5" customHeight="1">
      <c r="A5" s="11"/>
      <c r="B5" s="738"/>
      <c r="C5" s="739"/>
      <c r="D5" s="740"/>
      <c r="E5" s="741"/>
      <c r="F5" s="785"/>
      <c r="G5" s="791"/>
      <c r="H5" s="138" t="s">
        <v>154</v>
      </c>
      <c r="I5" s="138" t="s">
        <v>155</v>
      </c>
      <c r="J5" s="138" t="s">
        <v>156</v>
      </c>
      <c r="K5" s="752" t="s">
        <v>305</v>
      </c>
      <c r="L5" s="753"/>
      <c r="M5" s="138" t="s">
        <v>303</v>
      </c>
      <c r="N5" s="36"/>
      <c r="O5" s="98"/>
      <c r="P5" s="170"/>
      <c r="Q5" s="11"/>
    </row>
    <row r="6" spans="1:17" ht="24" customHeight="1" hidden="1">
      <c r="A6" s="11"/>
      <c r="B6" s="165" t="s">
        <v>44</v>
      </c>
      <c r="C6" s="166"/>
      <c r="D6" s="167"/>
      <c r="E6" s="167"/>
      <c r="F6" s="138" t="s">
        <v>45</v>
      </c>
      <c r="G6" s="138">
        <v>1</v>
      </c>
      <c r="H6" s="138">
        <v>2</v>
      </c>
      <c r="I6" s="138">
        <v>3</v>
      </c>
      <c r="J6" s="138">
        <v>4</v>
      </c>
      <c r="K6" s="138">
        <v>5</v>
      </c>
      <c r="L6" s="138"/>
      <c r="M6" s="138">
        <v>6</v>
      </c>
      <c r="N6" s="36"/>
      <c r="O6" s="211" t="str">
        <f>IF(G8=SUM(H8:M8),"ok","chyba")</f>
        <v>ok</v>
      </c>
      <c r="P6" s="169" t="s">
        <v>282</v>
      </c>
      <c r="Q6" s="11"/>
    </row>
    <row r="7" spans="1:17" ht="25.5" customHeight="1" hidden="1">
      <c r="A7" s="11"/>
      <c r="B7" s="168" t="s">
        <v>306</v>
      </c>
      <c r="C7" s="168"/>
      <c r="D7" s="168"/>
      <c r="E7" s="168"/>
      <c r="F7" s="138">
        <v>172</v>
      </c>
      <c r="G7" s="172"/>
      <c r="H7" s="172"/>
      <c r="I7" s="172"/>
      <c r="J7" s="172"/>
      <c r="K7" s="172"/>
      <c r="L7" s="172"/>
      <c r="M7" s="172"/>
      <c r="N7" s="47"/>
      <c r="O7" s="212" t="str">
        <f>IF(G9=SUM(H9:M9),"ok","chyba")</f>
        <v>ok</v>
      </c>
      <c r="P7" s="100" t="s">
        <v>283</v>
      </c>
      <c r="Q7" s="11"/>
    </row>
    <row r="8" spans="1:17" ht="25.5" customHeight="1" hidden="1">
      <c r="A8" s="11"/>
      <c r="B8" s="168" t="s">
        <v>307</v>
      </c>
      <c r="C8" s="168"/>
      <c r="D8" s="168"/>
      <c r="E8" s="168"/>
      <c r="F8" s="138">
        <v>173</v>
      </c>
      <c r="G8" s="172"/>
      <c r="H8" s="172"/>
      <c r="I8" s="172"/>
      <c r="J8" s="172"/>
      <c r="K8" s="172"/>
      <c r="L8" s="172"/>
      <c r="M8" s="172"/>
      <c r="N8" s="47"/>
      <c r="O8" s="212" t="str">
        <f>IF(G13=SUM(H13:M13),"ok","chyba")</f>
        <v>ok</v>
      </c>
      <c r="P8" s="100" t="s">
        <v>284</v>
      </c>
      <c r="Q8" s="11"/>
    </row>
    <row r="9" spans="1:17" ht="25.5" customHeight="1" hidden="1">
      <c r="A9" s="11"/>
      <c r="B9" s="168" t="s">
        <v>308</v>
      </c>
      <c r="C9" s="168"/>
      <c r="D9" s="168"/>
      <c r="E9" s="168"/>
      <c r="F9" s="138">
        <v>174</v>
      </c>
      <c r="G9" s="172"/>
      <c r="H9" s="172"/>
      <c r="I9" s="172"/>
      <c r="J9" s="172"/>
      <c r="K9" s="172"/>
      <c r="L9" s="172"/>
      <c r="M9" s="172"/>
      <c r="N9" s="47"/>
      <c r="O9" s="212" t="str">
        <f>IF(G28=SUM(H28:M28),"ok","chyba")</f>
        <v>ok</v>
      </c>
      <c r="P9" s="100" t="s">
        <v>285</v>
      </c>
      <c r="Q9" s="11"/>
    </row>
    <row r="10" spans="1:17" ht="25.5" customHeight="1" hidden="1">
      <c r="A10" s="11"/>
      <c r="B10" s="168"/>
      <c r="C10" s="168"/>
      <c r="D10" s="168"/>
      <c r="E10" s="168"/>
      <c r="F10" s="138"/>
      <c r="G10" s="172"/>
      <c r="H10" s="172"/>
      <c r="I10" s="172"/>
      <c r="J10" s="172"/>
      <c r="K10" s="172"/>
      <c r="L10" s="172"/>
      <c r="M10" s="172"/>
      <c r="N10" s="47"/>
      <c r="O10" s="98"/>
      <c r="P10" s="131"/>
      <c r="Q10" s="11"/>
    </row>
    <row r="11" spans="1:17" ht="25.5" customHeight="1" hidden="1">
      <c r="A11" s="11"/>
      <c r="B11" s="168"/>
      <c r="C11" s="168"/>
      <c r="D11" s="168"/>
      <c r="E11" s="168"/>
      <c r="F11" s="138"/>
      <c r="G11" s="172"/>
      <c r="H11" s="172"/>
      <c r="I11" s="172"/>
      <c r="J11" s="172"/>
      <c r="K11" s="172"/>
      <c r="L11" s="172"/>
      <c r="M11" s="172"/>
      <c r="N11" s="47"/>
      <c r="O11" s="98"/>
      <c r="P11" s="131"/>
      <c r="Q11" s="11"/>
    </row>
    <row r="12" spans="1:17" ht="15.75" customHeight="1">
      <c r="A12" s="11"/>
      <c r="B12" s="588" t="s">
        <v>318</v>
      </c>
      <c r="C12" s="742"/>
      <c r="D12" s="742"/>
      <c r="E12" s="394"/>
      <c r="F12" s="138" t="s">
        <v>45</v>
      </c>
      <c r="G12" s="138">
        <v>1</v>
      </c>
      <c r="H12" s="138">
        <v>2</v>
      </c>
      <c r="I12" s="138">
        <v>3</v>
      </c>
      <c r="J12" s="138">
        <v>4</v>
      </c>
      <c r="K12" s="752">
        <v>5</v>
      </c>
      <c r="L12" s="753"/>
      <c r="M12" s="138">
        <v>6</v>
      </c>
      <c r="N12" s="47"/>
      <c r="O12" s="46"/>
      <c r="P12" s="99" t="s">
        <v>254</v>
      </c>
      <c r="Q12" s="11"/>
    </row>
    <row r="13" spans="1:17" ht="30.75" customHeight="1">
      <c r="A13" s="11"/>
      <c r="B13" s="588" t="s">
        <v>326</v>
      </c>
      <c r="C13" s="742"/>
      <c r="D13" s="393"/>
      <c r="E13" s="394"/>
      <c r="F13" s="138">
        <v>172</v>
      </c>
      <c r="G13" s="139">
        <v>0</v>
      </c>
      <c r="H13" s="139">
        <v>0</v>
      </c>
      <c r="I13" s="139">
        <v>0</v>
      </c>
      <c r="J13" s="139">
        <v>0</v>
      </c>
      <c r="K13" s="573">
        <v>0</v>
      </c>
      <c r="L13" s="754"/>
      <c r="M13" s="139">
        <v>0</v>
      </c>
      <c r="N13" s="47"/>
      <c r="O13" s="212" t="str">
        <f>IF(G13=SUM(H13:M13),"ok","chyba")</f>
        <v>ok</v>
      </c>
      <c r="P13" s="171" t="s">
        <v>324</v>
      </c>
      <c r="Q13" s="11"/>
    </row>
    <row r="14" spans="1:17" ht="30.75" customHeight="1">
      <c r="A14" s="11"/>
      <c r="B14" s="588" t="s">
        <v>327</v>
      </c>
      <c r="C14" s="742"/>
      <c r="D14" s="742"/>
      <c r="E14" s="394"/>
      <c r="F14" s="138">
        <v>173</v>
      </c>
      <c r="G14" s="139">
        <v>0</v>
      </c>
      <c r="H14" s="139">
        <v>0</v>
      </c>
      <c r="I14" s="139">
        <v>0</v>
      </c>
      <c r="J14" s="139">
        <v>0</v>
      </c>
      <c r="K14" s="752" t="s">
        <v>47</v>
      </c>
      <c r="L14" s="753"/>
      <c r="M14" s="138" t="s">
        <v>47</v>
      </c>
      <c r="N14" s="47"/>
      <c r="O14" s="212" t="str">
        <f aca="true" t="shared" si="0" ref="O14:O20">IF(G14=SUM(H14:J14),"ok","chyba")</f>
        <v>ok</v>
      </c>
      <c r="P14" s="171" t="s">
        <v>459</v>
      </c>
      <c r="Q14" s="11"/>
    </row>
    <row r="15" spans="1:17" ht="30.75" customHeight="1">
      <c r="A15" s="11"/>
      <c r="B15" s="588" t="s">
        <v>328</v>
      </c>
      <c r="C15" s="742"/>
      <c r="D15" s="742"/>
      <c r="E15" s="394"/>
      <c r="F15" s="138">
        <v>174</v>
      </c>
      <c r="G15" s="139">
        <v>0</v>
      </c>
      <c r="H15" s="139">
        <v>0</v>
      </c>
      <c r="I15" s="139">
        <v>0</v>
      </c>
      <c r="J15" s="139">
        <v>0</v>
      </c>
      <c r="K15" s="752" t="s">
        <v>47</v>
      </c>
      <c r="L15" s="753"/>
      <c r="M15" s="138" t="s">
        <v>47</v>
      </c>
      <c r="N15" s="47"/>
      <c r="O15" s="212" t="str">
        <f t="shared" si="0"/>
        <v>ok</v>
      </c>
      <c r="P15" s="171" t="s">
        <v>460</v>
      </c>
      <c r="Q15" s="11"/>
    </row>
    <row r="16" spans="1:17" ht="30.75" customHeight="1">
      <c r="A16" s="11"/>
      <c r="B16" s="588" t="s">
        <v>330</v>
      </c>
      <c r="C16" s="742"/>
      <c r="D16" s="742"/>
      <c r="E16" s="394"/>
      <c r="F16" s="138">
        <v>175</v>
      </c>
      <c r="G16" s="139">
        <v>5</v>
      </c>
      <c r="H16" s="139">
        <v>5</v>
      </c>
      <c r="I16" s="139">
        <v>0</v>
      </c>
      <c r="J16" s="139">
        <v>0</v>
      </c>
      <c r="K16" s="752" t="s">
        <v>47</v>
      </c>
      <c r="L16" s="753"/>
      <c r="M16" s="138" t="s">
        <v>47</v>
      </c>
      <c r="N16" s="47"/>
      <c r="O16" s="212" t="str">
        <f t="shared" si="0"/>
        <v>ok</v>
      </c>
      <c r="P16" s="171" t="s">
        <v>461</v>
      </c>
      <c r="Q16" s="11"/>
    </row>
    <row r="17" spans="1:17" ht="30.75" customHeight="1">
      <c r="A17" s="11"/>
      <c r="B17" s="588" t="s">
        <v>329</v>
      </c>
      <c r="C17" s="742"/>
      <c r="D17" s="742"/>
      <c r="E17" s="394"/>
      <c r="F17" s="138">
        <v>176</v>
      </c>
      <c r="G17" s="139">
        <v>3</v>
      </c>
      <c r="H17" s="139">
        <v>2</v>
      </c>
      <c r="I17" s="139">
        <v>1</v>
      </c>
      <c r="J17" s="139">
        <v>0</v>
      </c>
      <c r="K17" s="752" t="s">
        <v>47</v>
      </c>
      <c r="L17" s="753"/>
      <c r="M17" s="138" t="s">
        <v>47</v>
      </c>
      <c r="N17" s="47"/>
      <c r="O17" s="212" t="str">
        <f t="shared" si="0"/>
        <v>ok</v>
      </c>
      <c r="P17" s="171" t="s">
        <v>462</v>
      </c>
      <c r="Q17" s="11"/>
    </row>
    <row r="18" spans="1:17" ht="30.75" customHeight="1">
      <c r="A18" s="11"/>
      <c r="B18" s="588" t="s">
        <v>332</v>
      </c>
      <c r="C18" s="742"/>
      <c r="D18" s="742"/>
      <c r="E18" s="394"/>
      <c r="F18" s="138" t="s">
        <v>309</v>
      </c>
      <c r="G18" s="139">
        <v>0</v>
      </c>
      <c r="H18" s="139">
        <v>0</v>
      </c>
      <c r="I18" s="139">
        <v>0</v>
      </c>
      <c r="J18" s="139">
        <v>0</v>
      </c>
      <c r="K18" s="752" t="s">
        <v>47</v>
      </c>
      <c r="L18" s="753"/>
      <c r="M18" s="138" t="s">
        <v>47</v>
      </c>
      <c r="N18" s="47"/>
      <c r="O18" s="212" t="str">
        <f t="shared" si="0"/>
        <v>ok</v>
      </c>
      <c r="P18" s="171" t="s">
        <v>463</v>
      </c>
      <c r="Q18" s="11"/>
    </row>
    <row r="19" spans="1:17" ht="30.75" customHeight="1">
      <c r="A19" s="11"/>
      <c r="B19" s="588" t="s">
        <v>331</v>
      </c>
      <c r="C19" s="742"/>
      <c r="D19" s="742"/>
      <c r="E19" s="394"/>
      <c r="F19" s="138" t="s">
        <v>310</v>
      </c>
      <c r="G19" s="139">
        <v>1</v>
      </c>
      <c r="H19" s="139">
        <v>1</v>
      </c>
      <c r="I19" s="139">
        <v>0</v>
      </c>
      <c r="J19" s="139">
        <v>0</v>
      </c>
      <c r="K19" s="752" t="s">
        <v>47</v>
      </c>
      <c r="L19" s="753"/>
      <c r="M19" s="138" t="s">
        <v>47</v>
      </c>
      <c r="N19" s="47"/>
      <c r="O19" s="212" t="str">
        <f t="shared" si="0"/>
        <v>ok</v>
      </c>
      <c r="P19" s="171" t="s">
        <v>464</v>
      </c>
      <c r="Q19" s="11"/>
    </row>
    <row r="20" spans="1:17" ht="30.75" customHeight="1">
      <c r="A20" s="11"/>
      <c r="B20" s="588" t="s">
        <v>333</v>
      </c>
      <c r="C20" s="742"/>
      <c r="D20" s="742"/>
      <c r="E20" s="394"/>
      <c r="F20" s="138" t="s">
        <v>311</v>
      </c>
      <c r="G20" s="139">
        <v>0</v>
      </c>
      <c r="H20" s="139">
        <v>0</v>
      </c>
      <c r="I20" s="139">
        <v>0</v>
      </c>
      <c r="J20" s="139">
        <v>0</v>
      </c>
      <c r="K20" s="752" t="s">
        <v>47</v>
      </c>
      <c r="L20" s="753"/>
      <c r="M20" s="138" t="s">
        <v>47</v>
      </c>
      <c r="N20" s="47"/>
      <c r="O20" s="212" t="str">
        <f t="shared" si="0"/>
        <v>ok</v>
      </c>
      <c r="P20" s="171" t="s">
        <v>465</v>
      </c>
      <c r="Q20" s="11"/>
    </row>
    <row r="21" spans="1:17" ht="30.75" customHeight="1">
      <c r="A21" s="11"/>
      <c r="B21" s="588" t="s">
        <v>340</v>
      </c>
      <c r="C21" s="742"/>
      <c r="D21" s="742"/>
      <c r="E21" s="394"/>
      <c r="F21" s="138" t="s">
        <v>312</v>
      </c>
      <c r="G21" s="139">
        <v>0</v>
      </c>
      <c r="H21" s="138" t="s">
        <v>47</v>
      </c>
      <c r="I21" s="138" t="s">
        <v>47</v>
      </c>
      <c r="J21" s="139">
        <v>0</v>
      </c>
      <c r="K21" s="573">
        <v>0</v>
      </c>
      <c r="L21" s="754"/>
      <c r="M21" s="139">
        <v>0</v>
      </c>
      <c r="N21" s="47"/>
      <c r="O21" s="212" t="str">
        <f aca="true" t="shared" si="1" ref="O21:O26">IF(G21=SUM(J21:M21),"ok","chyba")</f>
        <v>ok</v>
      </c>
      <c r="P21" s="171" t="s">
        <v>466</v>
      </c>
      <c r="Q21" s="11"/>
    </row>
    <row r="22" spans="1:17" ht="30.75" customHeight="1">
      <c r="A22" s="11"/>
      <c r="B22" s="588" t="s">
        <v>334</v>
      </c>
      <c r="C22" s="742"/>
      <c r="D22" s="742"/>
      <c r="E22" s="394"/>
      <c r="F22" s="138" t="s">
        <v>313</v>
      </c>
      <c r="G22" s="139">
        <v>0</v>
      </c>
      <c r="H22" s="138" t="s">
        <v>47</v>
      </c>
      <c r="I22" s="138" t="s">
        <v>47</v>
      </c>
      <c r="J22" s="139">
        <v>0</v>
      </c>
      <c r="K22" s="573">
        <v>0</v>
      </c>
      <c r="L22" s="754"/>
      <c r="M22" s="139">
        <v>0</v>
      </c>
      <c r="N22" s="47"/>
      <c r="O22" s="212" t="str">
        <f t="shared" si="1"/>
        <v>ok</v>
      </c>
      <c r="P22" s="171" t="s">
        <v>467</v>
      </c>
      <c r="Q22" s="11"/>
    </row>
    <row r="23" spans="1:17" ht="30.75" customHeight="1">
      <c r="A23" s="11"/>
      <c r="B23" s="588" t="s">
        <v>339</v>
      </c>
      <c r="C23" s="742"/>
      <c r="D23" s="742"/>
      <c r="E23" s="394"/>
      <c r="F23" s="138" t="s">
        <v>314</v>
      </c>
      <c r="G23" s="139">
        <v>0</v>
      </c>
      <c r="H23" s="138" t="s">
        <v>47</v>
      </c>
      <c r="I23" s="138" t="s">
        <v>47</v>
      </c>
      <c r="J23" s="139">
        <v>0</v>
      </c>
      <c r="K23" s="573">
        <v>0</v>
      </c>
      <c r="L23" s="754"/>
      <c r="M23" s="139">
        <v>0</v>
      </c>
      <c r="N23" s="47"/>
      <c r="O23" s="212" t="str">
        <f t="shared" si="1"/>
        <v>ok</v>
      </c>
      <c r="P23" s="171" t="s">
        <v>468</v>
      </c>
      <c r="Q23" s="11"/>
    </row>
    <row r="24" spans="1:17" ht="30.75" customHeight="1">
      <c r="A24" s="11"/>
      <c r="B24" s="588" t="s">
        <v>338</v>
      </c>
      <c r="C24" s="742"/>
      <c r="D24" s="742"/>
      <c r="E24" s="394"/>
      <c r="F24" s="138" t="s">
        <v>315</v>
      </c>
      <c r="G24" s="139">
        <v>0</v>
      </c>
      <c r="H24" s="138" t="s">
        <v>47</v>
      </c>
      <c r="I24" s="138" t="s">
        <v>47</v>
      </c>
      <c r="J24" s="139">
        <v>0</v>
      </c>
      <c r="K24" s="573">
        <v>0</v>
      </c>
      <c r="L24" s="754"/>
      <c r="M24" s="139">
        <v>0</v>
      </c>
      <c r="N24" s="47"/>
      <c r="O24" s="212" t="str">
        <f t="shared" si="1"/>
        <v>ok</v>
      </c>
      <c r="P24" s="171" t="s">
        <v>469</v>
      </c>
      <c r="Q24" s="11"/>
    </row>
    <row r="25" spans="1:17" ht="30.75" customHeight="1">
      <c r="A25" s="11"/>
      <c r="B25" s="588" t="s">
        <v>337</v>
      </c>
      <c r="C25" s="742"/>
      <c r="D25" s="742"/>
      <c r="E25" s="394"/>
      <c r="F25" s="138" t="s">
        <v>316</v>
      </c>
      <c r="G25" s="139">
        <v>0</v>
      </c>
      <c r="H25" s="138" t="s">
        <v>47</v>
      </c>
      <c r="I25" s="138" t="s">
        <v>47</v>
      </c>
      <c r="J25" s="139">
        <v>0</v>
      </c>
      <c r="K25" s="573">
        <v>0</v>
      </c>
      <c r="L25" s="754"/>
      <c r="M25" s="139">
        <v>0</v>
      </c>
      <c r="N25" s="47"/>
      <c r="O25" s="212" t="str">
        <f t="shared" si="1"/>
        <v>ok</v>
      </c>
      <c r="P25" s="171" t="s">
        <v>470</v>
      </c>
      <c r="Q25" s="11"/>
    </row>
    <row r="26" spans="1:17" ht="30.75" customHeight="1">
      <c r="A26" s="11"/>
      <c r="B26" s="588" t="s">
        <v>336</v>
      </c>
      <c r="C26" s="742"/>
      <c r="D26" s="742"/>
      <c r="E26" s="394"/>
      <c r="F26" s="138" t="s">
        <v>317</v>
      </c>
      <c r="G26" s="139">
        <v>0</v>
      </c>
      <c r="H26" s="138" t="s">
        <v>47</v>
      </c>
      <c r="I26" s="138" t="s">
        <v>47</v>
      </c>
      <c r="J26" s="139">
        <v>0</v>
      </c>
      <c r="K26" s="573">
        <v>0</v>
      </c>
      <c r="L26" s="754"/>
      <c r="M26" s="139">
        <v>0</v>
      </c>
      <c r="N26" s="47"/>
      <c r="O26" s="212" t="str">
        <f t="shared" si="1"/>
        <v>ok</v>
      </c>
      <c r="P26" s="171" t="s">
        <v>471</v>
      </c>
      <c r="Q26" s="11"/>
    </row>
    <row r="27" spans="1:17" ht="30.75" customHeight="1">
      <c r="A27" s="11"/>
      <c r="B27" s="588" t="s">
        <v>335</v>
      </c>
      <c r="C27" s="742"/>
      <c r="D27" s="742"/>
      <c r="E27" s="394"/>
      <c r="F27" s="138" t="s">
        <v>323</v>
      </c>
      <c r="G27" s="139">
        <v>0</v>
      </c>
      <c r="H27" s="139">
        <v>0</v>
      </c>
      <c r="I27" s="139">
        <v>0</v>
      </c>
      <c r="J27" s="139">
        <v>0</v>
      </c>
      <c r="K27" s="573">
        <v>0</v>
      </c>
      <c r="L27" s="754"/>
      <c r="M27" s="139">
        <v>0</v>
      </c>
      <c r="N27" s="47"/>
      <c r="O27" s="212" t="str">
        <f>IF(G27=SUM(H27:M27),"ok","chyba")</f>
        <v>ok</v>
      </c>
      <c r="P27" s="171" t="s">
        <v>325</v>
      </c>
      <c r="Q27" s="11"/>
    </row>
    <row r="28" spans="1:17" ht="23.25" customHeight="1" hidden="1">
      <c r="A28" s="11"/>
      <c r="B28" s="132" t="s">
        <v>163</v>
      </c>
      <c r="C28" s="132"/>
      <c r="D28" s="132"/>
      <c r="E28" s="132"/>
      <c r="F28" s="125">
        <v>176</v>
      </c>
      <c r="G28" s="133"/>
      <c r="H28" s="133"/>
      <c r="I28" s="133"/>
      <c r="J28" s="133"/>
      <c r="K28" s="133"/>
      <c r="L28" s="133"/>
      <c r="M28" s="133"/>
      <c r="N28" s="47"/>
      <c r="O28" s="47"/>
      <c r="P28" s="137" t="s">
        <v>322</v>
      </c>
      <c r="Q28" s="11"/>
    </row>
    <row r="29" spans="1:17" ht="15" customHeight="1">
      <c r="A29" s="11"/>
      <c r="B29" s="134"/>
      <c r="C29" s="134"/>
      <c r="D29" s="134"/>
      <c r="E29" s="134"/>
      <c r="F29" s="135"/>
      <c r="G29" s="136"/>
      <c r="H29" s="136"/>
      <c r="I29" s="136"/>
      <c r="J29" s="136"/>
      <c r="K29" s="136"/>
      <c r="L29" s="136"/>
      <c r="M29" s="136"/>
      <c r="N29" s="47"/>
      <c r="O29" s="47"/>
      <c r="P29" s="47"/>
      <c r="Q29" s="11"/>
    </row>
    <row r="30" spans="1:17" ht="15" customHeight="1">
      <c r="A30" s="11"/>
      <c r="B30" s="134"/>
      <c r="C30" s="134"/>
      <c r="D30" s="134"/>
      <c r="E30" s="134"/>
      <c r="F30" s="135"/>
      <c r="G30" s="136"/>
      <c r="H30" s="136"/>
      <c r="I30" s="136"/>
      <c r="J30" s="136"/>
      <c r="K30" s="136"/>
      <c r="L30" s="136"/>
      <c r="M30" s="136"/>
      <c r="N30" s="47"/>
      <c r="O30" s="47"/>
      <c r="P30" s="47"/>
      <c r="Q30" s="11"/>
    </row>
    <row r="31" spans="1:17" ht="29.25" customHeight="1">
      <c r="A31" s="11"/>
      <c r="B31" s="163" t="s">
        <v>388</v>
      </c>
      <c r="C31" s="16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</row>
    <row r="32" spans="1:17" ht="15" customHeight="1">
      <c r="A32" s="11"/>
      <c r="B32" s="417"/>
      <c r="C32" s="599"/>
      <c r="D32" s="622"/>
      <c r="E32" s="623"/>
      <c r="F32" s="395" t="s">
        <v>46</v>
      </c>
      <c r="G32" s="417" t="s">
        <v>59</v>
      </c>
      <c r="H32" s="623"/>
      <c r="I32" s="424" t="s">
        <v>393</v>
      </c>
      <c r="J32" s="778"/>
      <c r="K32" s="778"/>
      <c r="L32" s="778"/>
      <c r="M32" s="581"/>
      <c r="N32" s="46"/>
      <c r="O32" s="46"/>
      <c r="P32" s="46"/>
      <c r="Q32" s="11"/>
    </row>
    <row r="33" spans="1:17" ht="14.25" customHeight="1">
      <c r="A33" s="11"/>
      <c r="B33" s="755"/>
      <c r="C33" s="736"/>
      <c r="D33" s="756"/>
      <c r="E33" s="737"/>
      <c r="F33" s="786"/>
      <c r="G33" s="755"/>
      <c r="H33" s="737"/>
      <c r="I33" s="417" t="s">
        <v>174</v>
      </c>
      <c r="J33" s="622"/>
      <c r="K33" s="792"/>
      <c r="L33" s="417" t="s">
        <v>175</v>
      </c>
      <c r="M33" s="623"/>
      <c r="N33" s="46"/>
      <c r="O33" s="46"/>
      <c r="P33" s="46"/>
      <c r="Q33" s="11"/>
    </row>
    <row r="34" spans="1:17" ht="2.25" customHeight="1" hidden="1">
      <c r="A34" s="11"/>
      <c r="B34" s="757"/>
      <c r="C34" s="740"/>
      <c r="D34" s="740"/>
      <c r="E34" s="741"/>
      <c r="F34" s="787"/>
      <c r="G34" s="757"/>
      <c r="H34" s="741"/>
      <c r="I34" s="755"/>
      <c r="J34" s="736"/>
      <c r="K34" s="681"/>
      <c r="L34" s="209"/>
      <c r="M34" s="210"/>
      <c r="N34" s="98"/>
      <c r="O34" s="98"/>
      <c r="P34" s="98"/>
      <c r="Q34" s="11"/>
    </row>
    <row r="35" spans="1:17" ht="15" customHeight="1">
      <c r="A35" s="11"/>
      <c r="B35" s="749" t="s">
        <v>44</v>
      </c>
      <c r="C35" s="750"/>
      <c r="D35" s="751"/>
      <c r="E35" s="197"/>
      <c r="F35" s="174" t="s">
        <v>45</v>
      </c>
      <c r="G35" s="773">
        <v>1</v>
      </c>
      <c r="H35" s="774"/>
      <c r="I35" s="395">
        <v>2</v>
      </c>
      <c r="J35" s="806"/>
      <c r="K35" s="807"/>
      <c r="L35" s="424">
        <v>3</v>
      </c>
      <c r="M35" s="581"/>
      <c r="N35" s="98"/>
      <c r="O35" s="98"/>
      <c r="P35" s="98"/>
      <c r="Q35" s="11"/>
    </row>
    <row r="36" spans="1:17" ht="21.75" customHeight="1">
      <c r="A36" s="11"/>
      <c r="B36" s="743" t="s">
        <v>162</v>
      </c>
      <c r="C36" s="744"/>
      <c r="D36" s="391" t="s">
        <v>157</v>
      </c>
      <c r="E36" s="612"/>
      <c r="F36" s="8">
        <v>177</v>
      </c>
      <c r="G36" s="775">
        <v>0</v>
      </c>
      <c r="H36" s="759"/>
      <c r="I36" s="762">
        <v>0</v>
      </c>
      <c r="J36" s="765"/>
      <c r="K36" s="764"/>
      <c r="L36" s="760">
        <v>0</v>
      </c>
      <c r="M36" s="581"/>
      <c r="N36" s="98"/>
      <c r="O36" s="98"/>
      <c r="P36" s="131"/>
      <c r="Q36" s="11"/>
    </row>
    <row r="37" spans="1:17" ht="21.75" customHeight="1">
      <c r="A37" s="11"/>
      <c r="B37" s="745"/>
      <c r="C37" s="746"/>
      <c r="D37" s="391" t="s">
        <v>158</v>
      </c>
      <c r="E37" s="612"/>
      <c r="F37" s="8">
        <v>178</v>
      </c>
      <c r="G37" s="758">
        <v>62</v>
      </c>
      <c r="H37" s="759"/>
      <c r="I37" s="760">
        <v>2</v>
      </c>
      <c r="J37" s="761"/>
      <c r="K37" s="581"/>
      <c r="L37" s="760">
        <v>4</v>
      </c>
      <c r="M37" s="581"/>
      <c r="N37" s="98"/>
      <c r="O37" s="98"/>
      <c r="P37" s="131"/>
      <c r="Q37" s="11"/>
    </row>
    <row r="38" spans="1:17" ht="21.75" customHeight="1">
      <c r="A38" s="11"/>
      <c r="B38" s="745"/>
      <c r="C38" s="746"/>
      <c r="D38" s="391" t="s">
        <v>159</v>
      </c>
      <c r="E38" s="612"/>
      <c r="F38" s="8" t="s">
        <v>187</v>
      </c>
      <c r="G38" s="758">
        <v>28</v>
      </c>
      <c r="H38" s="759"/>
      <c r="I38" s="760">
        <v>4.5</v>
      </c>
      <c r="J38" s="761"/>
      <c r="K38" s="581"/>
      <c r="L38" s="760">
        <v>3.5</v>
      </c>
      <c r="M38" s="581"/>
      <c r="N38" s="98"/>
      <c r="O38" s="98"/>
      <c r="P38" s="131"/>
      <c r="Q38" s="11"/>
    </row>
    <row r="39" spans="1:17" ht="21.75" customHeight="1">
      <c r="A39" s="11"/>
      <c r="B39" s="745"/>
      <c r="C39" s="746"/>
      <c r="D39" s="391" t="s">
        <v>411</v>
      </c>
      <c r="E39" s="612"/>
      <c r="F39" s="8">
        <v>179</v>
      </c>
      <c r="G39" s="766">
        <v>33.5</v>
      </c>
      <c r="H39" s="761"/>
      <c r="I39" s="760">
        <v>8</v>
      </c>
      <c r="J39" s="761"/>
      <c r="K39" s="581"/>
      <c r="L39" s="760">
        <v>3</v>
      </c>
      <c r="M39" s="581"/>
      <c r="N39" s="98"/>
      <c r="O39" s="98"/>
      <c r="P39" s="131"/>
      <c r="Q39" s="11"/>
    </row>
    <row r="40" spans="1:17" ht="21.75" customHeight="1">
      <c r="A40" s="11"/>
      <c r="B40" s="745"/>
      <c r="C40" s="746"/>
      <c r="D40" s="391" t="s">
        <v>160</v>
      </c>
      <c r="E40" s="612"/>
      <c r="F40" s="8" t="s">
        <v>188</v>
      </c>
      <c r="G40" s="766">
        <v>2</v>
      </c>
      <c r="H40" s="761"/>
      <c r="I40" s="760">
        <v>0</v>
      </c>
      <c r="J40" s="761"/>
      <c r="K40" s="581"/>
      <c r="L40" s="760">
        <v>0</v>
      </c>
      <c r="M40" s="581"/>
      <c r="N40" s="98"/>
      <c r="O40" s="98"/>
      <c r="P40" s="98"/>
      <c r="Q40" s="11"/>
    </row>
    <row r="41" spans="1:17" ht="24" customHeight="1">
      <c r="A41" s="11"/>
      <c r="B41" s="745"/>
      <c r="C41" s="746"/>
      <c r="D41" s="391" t="s">
        <v>161</v>
      </c>
      <c r="E41" s="612"/>
      <c r="F41" s="8">
        <v>180</v>
      </c>
      <c r="G41" s="766">
        <v>21.25</v>
      </c>
      <c r="H41" s="761"/>
      <c r="I41" s="760">
        <v>7</v>
      </c>
      <c r="J41" s="761"/>
      <c r="K41" s="581"/>
      <c r="L41" s="760">
        <v>0</v>
      </c>
      <c r="M41" s="581"/>
      <c r="N41" s="98"/>
      <c r="O41" s="212" t="str">
        <f>IF(G43=SUM(G36:H42),"ok","chyba")</f>
        <v>ok</v>
      </c>
      <c r="P41" s="194" t="s">
        <v>391</v>
      </c>
      <c r="Q41" s="11"/>
    </row>
    <row r="42" spans="1:17" ht="24.75" customHeight="1">
      <c r="A42" s="11"/>
      <c r="B42" s="747"/>
      <c r="C42" s="748"/>
      <c r="D42" s="391" t="s">
        <v>412</v>
      </c>
      <c r="E42" s="612"/>
      <c r="F42" s="8" t="s">
        <v>189</v>
      </c>
      <c r="G42" s="766">
        <v>33.2</v>
      </c>
      <c r="H42" s="761"/>
      <c r="I42" s="762">
        <v>5</v>
      </c>
      <c r="J42" s="763"/>
      <c r="K42" s="764"/>
      <c r="L42" s="760">
        <v>4</v>
      </c>
      <c r="M42" s="581"/>
      <c r="N42" s="98"/>
      <c r="O42" s="212" t="str">
        <f>IF(I43=SUM(I36:K42),"ok","chyba")</f>
        <v>ok</v>
      </c>
      <c r="P42" s="194" t="s">
        <v>480</v>
      </c>
      <c r="Q42" s="11"/>
    </row>
    <row r="43" spans="1:17" ht="27.75" customHeight="1">
      <c r="A43" s="11"/>
      <c r="B43" s="767" t="s">
        <v>346</v>
      </c>
      <c r="C43" s="768"/>
      <c r="D43" s="563"/>
      <c r="E43" s="564"/>
      <c r="F43" s="173">
        <v>181</v>
      </c>
      <c r="G43" s="771">
        <v>179.95</v>
      </c>
      <c r="H43" s="772"/>
      <c r="I43" s="769">
        <v>26.5</v>
      </c>
      <c r="J43" s="770"/>
      <c r="K43" s="764"/>
      <c r="L43" s="771">
        <v>14.5</v>
      </c>
      <c r="M43" s="581"/>
      <c r="N43" s="98"/>
      <c r="O43" s="212" t="str">
        <f>IF(L43=SUM(L36:M42),"ok","chyba")</f>
        <v>ok</v>
      </c>
      <c r="P43" s="194" t="s">
        <v>481</v>
      </c>
      <c r="Q43" s="11"/>
    </row>
    <row r="44" spans="1:17" ht="23.25" customHeight="1">
      <c r="A44" s="11"/>
      <c r="B44" s="391" t="s">
        <v>454</v>
      </c>
      <c r="C44" s="611"/>
      <c r="D44" s="563"/>
      <c r="E44" s="564"/>
      <c r="F44" s="8" t="s">
        <v>253</v>
      </c>
      <c r="G44" s="766">
        <v>113.5</v>
      </c>
      <c r="H44" s="779"/>
      <c r="I44" s="429" t="s">
        <v>47</v>
      </c>
      <c r="J44" s="764"/>
      <c r="K44" s="764"/>
      <c r="L44" s="579" t="s">
        <v>47</v>
      </c>
      <c r="M44" s="581"/>
      <c r="N44" s="98"/>
      <c r="O44" s="212" t="str">
        <f>IF(G43&gt;=G44,"ok","chyba")</f>
        <v>ok</v>
      </c>
      <c r="P44" s="100" t="s">
        <v>390</v>
      </c>
      <c r="Q44" s="11"/>
    </row>
    <row r="45" spans="1:17" ht="8.25" customHeight="1">
      <c r="A45" s="11"/>
      <c r="B45" s="27"/>
      <c r="C45" s="27"/>
      <c r="D45" s="27"/>
      <c r="E45" s="27"/>
      <c r="F45" s="27"/>
      <c r="G45" s="35"/>
      <c r="H45" s="35"/>
      <c r="I45" s="35"/>
      <c r="J45" s="35"/>
      <c r="K45" s="35"/>
      <c r="L45" s="35"/>
      <c r="M45" s="35"/>
      <c r="N45" s="36"/>
      <c r="O45" s="36"/>
      <c r="P45" s="36"/>
      <c r="Q45" s="11"/>
    </row>
    <row r="46" spans="1:17" ht="8.25" customHeight="1">
      <c r="A46" s="11"/>
      <c r="B46" s="46"/>
      <c r="C46" s="46"/>
      <c r="D46" s="46"/>
      <c r="E46" s="46"/>
      <c r="F46" s="4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11"/>
    </row>
    <row r="47" spans="1:17" ht="8.25" customHeight="1">
      <c r="A47" s="11"/>
      <c r="B47" s="46"/>
      <c r="C47" s="46"/>
      <c r="D47" s="46"/>
      <c r="E47" s="46"/>
      <c r="F47" s="4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11"/>
    </row>
    <row r="48" spans="1:17" ht="13.5" customHeight="1">
      <c r="A48" s="11"/>
      <c r="B48" s="46"/>
      <c r="C48" s="46"/>
      <c r="D48" s="46"/>
      <c r="E48" s="46"/>
      <c r="F48" s="4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11"/>
    </row>
    <row r="49" spans="1:17" ht="13.5" customHeight="1">
      <c r="A49" s="11"/>
      <c r="B49" s="34" t="s">
        <v>190</v>
      </c>
      <c r="C49" s="34"/>
      <c r="D49" s="46"/>
      <c r="E49" s="46"/>
      <c r="F49" s="4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1"/>
    </row>
    <row r="50" spans="1:17" ht="51.75" customHeight="1">
      <c r="A50" s="11"/>
      <c r="B50" s="17"/>
      <c r="C50" s="417" t="s">
        <v>46</v>
      </c>
      <c r="D50" s="417" t="s">
        <v>402</v>
      </c>
      <c r="E50" s="417" t="s">
        <v>403</v>
      </c>
      <c r="F50" s="773" t="s">
        <v>473</v>
      </c>
      <c r="G50" s="778"/>
      <c r="H50" s="778"/>
      <c r="I50" s="778"/>
      <c r="J50" s="778"/>
      <c r="K50" s="581"/>
      <c r="L50" s="776" t="s">
        <v>472</v>
      </c>
      <c r="M50" s="804" t="s">
        <v>404</v>
      </c>
      <c r="N50" s="101"/>
      <c r="O50" s="101"/>
      <c r="P50" s="101"/>
      <c r="Q50" s="11"/>
    </row>
    <row r="51" spans="1:17" ht="48.75" customHeight="1">
      <c r="A51" s="11"/>
      <c r="B51" s="38"/>
      <c r="C51" s="584"/>
      <c r="D51" s="584"/>
      <c r="E51" s="757"/>
      <c r="F51" s="773" t="s">
        <v>192</v>
      </c>
      <c r="G51" s="774"/>
      <c r="H51" s="749" t="s">
        <v>191</v>
      </c>
      <c r="I51" s="581"/>
      <c r="J51" s="174" t="s">
        <v>394</v>
      </c>
      <c r="K51" s="202" t="s">
        <v>413</v>
      </c>
      <c r="L51" s="777"/>
      <c r="M51" s="805"/>
      <c r="N51" s="36"/>
      <c r="O51" s="36"/>
      <c r="P51" s="36"/>
      <c r="Q51" s="11"/>
    </row>
    <row r="52" spans="1:17" ht="15" customHeight="1">
      <c r="A52" s="11"/>
      <c r="B52" s="5" t="s">
        <v>44</v>
      </c>
      <c r="C52" s="8" t="s">
        <v>45</v>
      </c>
      <c r="D52" s="8">
        <v>1</v>
      </c>
      <c r="E52" s="19">
        <v>2</v>
      </c>
      <c r="F52" s="797">
        <v>3</v>
      </c>
      <c r="G52" s="798"/>
      <c r="H52" s="797">
        <v>4</v>
      </c>
      <c r="I52" s="799"/>
      <c r="J52" s="205">
        <v>5</v>
      </c>
      <c r="K52" s="203" t="s">
        <v>414</v>
      </c>
      <c r="L52" s="203" t="s">
        <v>458</v>
      </c>
      <c r="M52" s="200">
        <v>6</v>
      </c>
      <c r="N52" s="36"/>
      <c r="O52" s="36"/>
      <c r="P52" s="36"/>
      <c r="Q52" s="11"/>
    </row>
    <row r="53" spans="1:17" ht="37.5" customHeight="1">
      <c r="A53" s="11"/>
      <c r="B53" s="32" t="s">
        <v>400</v>
      </c>
      <c r="C53" s="8">
        <v>182</v>
      </c>
      <c r="D53" s="198">
        <v>788</v>
      </c>
      <c r="E53" s="199">
        <v>209</v>
      </c>
      <c r="F53" s="780">
        <v>54</v>
      </c>
      <c r="G53" s="803"/>
      <c r="H53" s="780">
        <v>58</v>
      </c>
      <c r="I53" s="800"/>
      <c r="J53" s="206">
        <v>124</v>
      </c>
      <c r="K53" s="204">
        <v>37</v>
      </c>
      <c r="L53" s="204">
        <v>4</v>
      </c>
      <c r="M53" s="175">
        <v>720</v>
      </c>
      <c r="N53" s="36"/>
      <c r="O53" s="212" t="str">
        <f>IF(M53=D53+E53-SUM(F53:L53),"ok","chyba")</f>
        <v>ok</v>
      </c>
      <c r="P53" s="250" t="s">
        <v>474</v>
      </c>
      <c r="Q53" s="11"/>
    </row>
    <row r="54" spans="1:17" ht="37.5" customHeight="1">
      <c r="A54" s="11"/>
      <c r="B54" s="32" t="s">
        <v>401</v>
      </c>
      <c r="C54" s="8">
        <v>183</v>
      </c>
      <c r="D54" s="198">
        <v>8</v>
      </c>
      <c r="E54" s="199">
        <v>6</v>
      </c>
      <c r="F54" s="780">
        <v>1</v>
      </c>
      <c r="G54" s="803"/>
      <c r="H54" s="780">
        <v>0</v>
      </c>
      <c r="I54" s="800"/>
      <c r="J54" s="206">
        <v>3</v>
      </c>
      <c r="K54" s="204">
        <v>0</v>
      </c>
      <c r="L54" s="204">
        <v>0</v>
      </c>
      <c r="M54" s="175">
        <v>10</v>
      </c>
      <c r="N54" s="36"/>
      <c r="O54" s="212" t="str">
        <f>IF(M54=D54+E54-SUM(F54:L54),"ok","chyba")</f>
        <v>ok</v>
      </c>
      <c r="P54" s="250" t="s">
        <v>476</v>
      </c>
      <c r="Q54" s="11"/>
    </row>
    <row r="55" spans="1:17" ht="78" customHeight="1">
      <c r="A55" s="11"/>
      <c r="B55" s="168" t="s">
        <v>279</v>
      </c>
      <c r="C55" s="8" t="s">
        <v>456</v>
      </c>
      <c r="D55" s="198">
        <v>3</v>
      </c>
      <c r="E55" s="199">
        <v>2</v>
      </c>
      <c r="F55" s="780">
        <v>1</v>
      </c>
      <c r="G55" s="582"/>
      <c r="H55" s="780">
        <v>0</v>
      </c>
      <c r="I55" s="582"/>
      <c r="J55" s="206">
        <v>0</v>
      </c>
      <c r="K55" s="204">
        <v>0</v>
      </c>
      <c r="L55" s="204">
        <v>0</v>
      </c>
      <c r="M55" s="175">
        <v>4</v>
      </c>
      <c r="N55" s="36"/>
      <c r="O55" s="212" t="str">
        <f>IF(M56=D56+E56-SUM(F56:K56),"ok","chyba")</f>
        <v>ok</v>
      </c>
      <c r="P55" s="250" t="s">
        <v>475</v>
      </c>
      <c r="Q55" s="11"/>
    </row>
    <row r="56" spans="1:17" ht="72" customHeight="1">
      <c r="A56" s="11"/>
      <c r="B56" s="168" t="s">
        <v>455</v>
      </c>
      <c r="C56" s="8" t="s">
        <v>457</v>
      </c>
      <c r="D56" s="198">
        <v>36</v>
      </c>
      <c r="E56" s="199">
        <v>27</v>
      </c>
      <c r="F56" s="801">
        <v>10</v>
      </c>
      <c r="G56" s="802"/>
      <c r="H56" s="801">
        <v>11</v>
      </c>
      <c r="I56" s="802"/>
      <c r="J56" s="206">
        <v>2</v>
      </c>
      <c r="K56" s="204">
        <v>4</v>
      </c>
      <c r="L56" s="249" t="s">
        <v>47</v>
      </c>
      <c r="M56" s="175">
        <v>36</v>
      </c>
      <c r="N56" s="36"/>
      <c r="O56" s="98"/>
      <c r="P56" s="201">
        <v>0</v>
      </c>
      <c r="Q56" s="11"/>
    </row>
    <row r="57" spans="1:17" ht="21" customHeight="1">
      <c r="A57" s="11"/>
      <c r="B57" s="781"/>
      <c r="C57" s="781"/>
      <c r="D57" s="782"/>
      <c r="E57" s="782"/>
      <c r="F57" s="782"/>
      <c r="G57" s="782"/>
      <c r="H57" s="782"/>
      <c r="I57" s="782"/>
      <c r="J57" s="782"/>
      <c r="K57" s="782"/>
      <c r="L57" s="782"/>
      <c r="M57" s="782"/>
      <c r="N57" s="87"/>
      <c r="O57" s="87"/>
      <c r="P57" s="87"/>
      <c r="Q57" s="11"/>
    </row>
    <row r="58" spans="1:17" ht="39.75" customHeight="1" thickBot="1">
      <c r="A58" s="11"/>
      <c r="B58" s="102" t="s">
        <v>294</v>
      </c>
      <c r="C58" s="102"/>
      <c r="D58" s="36"/>
      <c r="E58" s="36"/>
      <c r="F58" s="36"/>
      <c r="G58" s="36"/>
      <c r="H58" s="47"/>
      <c r="I58" s="47"/>
      <c r="J58" s="47"/>
      <c r="K58" s="47"/>
      <c r="L58" s="47"/>
      <c r="M58" s="103"/>
      <c r="N58" s="101"/>
      <c r="O58" s="101"/>
      <c r="P58" s="101"/>
      <c r="Q58" s="11"/>
    </row>
    <row r="59" spans="1:17" ht="74.25" customHeight="1" thickBot="1">
      <c r="A59" s="11"/>
      <c r="B59" s="793"/>
      <c r="C59" s="794"/>
      <c r="D59" s="795"/>
      <c r="E59" s="795"/>
      <c r="F59" s="795"/>
      <c r="G59" s="795"/>
      <c r="H59" s="795"/>
      <c r="I59" s="795"/>
      <c r="J59" s="795"/>
      <c r="K59" s="795"/>
      <c r="L59" s="795"/>
      <c r="M59" s="796"/>
      <c r="N59" s="101"/>
      <c r="O59" s="101"/>
      <c r="P59" s="101"/>
      <c r="Q59" s="11"/>
    </row>
    <row r="60" spans="1:17" ht="9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</sheetData>
  <sheetProtection password="EC05" sheet="1" objects="1" scenarios="1" selectLockedCells="1" selectUnlockedCells="1"/>
  <mergeCells count="104">
    <mergeCell ref="F51:G51"/>
    <mergeCell ref="K23:L23"/>
    <mergeCell ref="K25:L25"/>
    <mergeCell ref="I35:K35"/>
    <mergeCell ref="L36:M36"/>
    <mergeCell ref="K24:L24"/>
    <mergeCell ref="L33:M33"/>
    <mergeCell ref="I32:M32"/>
    <mergeCell ref="B59:M59"/>
    <mergeCell ref="F52:G52"/>
    <mergeCell ref="H52:I52"/>
    <mergeCell ref="H53:I53"/>
    <mergeCell ref="H56:I56"/>
    <mergeCell ref="F55:G55"/>
    <mergeCell ref="F54:G54"/>
    <mergeCell ref="F56:G56"/>
    <mergeCell ref="F53:G53"/>
    <mergeCell ref="H54:I54"/>
    <mergeCell ref="H55:I55"/>
    <mergeCell ref="B57:M57"/>
    <mergeCell ref="F3:F5"/>
    <mergeCell ref="F32:F34"/>
    <mergeCell ref="H3:M3"/>
    <mergeCell ref="G3:G5"/>
    <mergeCell ref="G32:H34"/>
    <mergeCell ref="K26:L26"/>
    <mergeCell ref="I33:K34"/>
    <mergeCell ref="K5:L5"/>
    <mergeCell ref="L50:L51"/>
    <mergeCell ref="I44:K44"/>
    <mergeCell ref="F50:K50"/>
    <mergeCell ref="L44:M44"/>
    <mergeCell ref="G41:H41"/>
    <mergeCell ref="G39:H39"/>
    <mergeCell ref="G44:H44"/>
    <mergeCell ref="G40:H40"/>
    <mergeCell ref="L43:M43"/>
    <mergeCell ref="M50:M51"/>
    <mergeCell ref="I36:K36"/>
    <mergeCell ref="G42:H42"/>
    <mergeCell ref="L35:M35"/>
    <mergeCell ref="B43:E43"/>
    <mergeCell ref="I43:K43"/>
    <mergeCell ref="G43:H43"/>
    <mergeCell ref="G35:H35"/>
    <mergeCell ref="G36:H36"/>
    <mergeCell ref="L38:M38"/>
    <mergeCell ref="I38:K38"/>
    <mergeCell ref="B44:E44"/>
    <mergeCell ref="D50:D51"/>
    <mergeCell ref="H51:I51"/>
    <mergeCell ref="C50:C51"/>
    <mergeCell ref="E50:E51"/>
    <mergeCell ref="D37:E37"/>
    <mergeCell ref="G38:H38"/>
    <mergeCell ref="I40:K40"/>
    <mergeCell ref="I37:K37"/>
    <mergeCell ref="I39:K39"/>
    <mergeCell ref="G37:H37"/>
    <mergeCell ref="I41:K41"/>
    <mergeCell ref="L42:M42"/>
    <mergeCell ref="L37:M37"/>
    <mergeCell ref="I42:K42"/>
    <mergeCell ref="L40:M40"/>
    <mergeCell ref="L41:M41"/>
    <mergeCell ref="L39:M39"/>
    <mergeCell ref="B17:E17"/>
    <mergeCell ref="K20:L20"/>
    <mergeCell ref="K13:L13"/>
    <mergeCell ref="K14:L14"/>
    <mergeCell ref="K27:L27"/>
    <mergeCell ref="K22:L22"/>
    <mergeCell ref="K19:L19"/>
    <mergeCell ref="K21:L21"/>
    <mergeCell ref="B25:E25"/>
    <mergeCell ref="B18:E18"/>
    <mergeCell ref="B20:E20"/>
    <mergeCell ref="B19:E19"/>
    <mergeCell ref="B21:E21"/>
    <mergeCell ref="K12:L12"/>
    <mergeCell ref="K17:L17"/>
    <mergeCell ref="K18:L18"/>
    <mergeCell ref="K15:L15"/>
    <mergeCell ref="K16:L16"/>
    <mergeCell ref="B16:E16"/>
    <mergeCell ref="D41:E41"/>
    <mergeCell ref="D42:E42"/>
    <mergeCell ref="B27:E27"/>
    <mergeCell ref="D36:E36"/>
    <mergeCell ref="D38:E38"/>
    <mergeCell ref="B22:E22"/>
    <mergeCell ref="B24:E24"/>
    <mergeCell ref="B23:E23"/>
    <mergeCell ref="B32:E34"/>
    <mergeCell ref="B3:E5"/>
    <mergeCell ref="B12:E12"/>
    <mergeCell ref="B14:E14"/>
    <mergeCell ref="B15:E15"/>
    <mergeCell ref="B13:E13"/>
    <mergeCell ref="D39:E39"/>
    <mergeCell ref="B26:E26"/>
    <mergeCell ref="B36:C42"/>
    <mergeCell ref="B35:D35"/>
    <mergeCell ref="D40:E40"/>
  </mergeCells>
  <conditionalFormatting sqref="O39 O41:O44 O53:O56">
    <cfRule type="cellIs" priority="1" dxfId="2" operator="equal" stopIfTrue="1">
      <formula>"chyba"</formula>
    </cfRule>
  </conditionalFormatting>
  <conditionalFormatting sqref="O5:O11 O13:O27">
    <cfRule type="cellIs" priority="2" dxfId="0" operator="equal" stopIfTrue="1">
      <formula>"chyba"</formula>
    </cfRule>
  </conditionalFormatting>
  <conditionalFormatting sqref="O36:O38">
    <cfRule type="cellIs" priority="3" dxfId="0" operator="equal" stopIfTrue="1">
      <formula>"pozor"</formula>
    </cfRule>
  </conditionalFormatting>
  <dataValidations count="3">
    <dataValidation type="whole" allowBlank="1" showErrorMessage="1" errorTitle="Pozor!" error="Vkládejte pouze číselné hodnoty!" sqref="G7:M28">
      <formula1>0</formula1>
      <formula2>99999999</formula2>
    </dataValidation>
    <dataValidation type="whole" allowBlank="1" showErrorMessage="1" errorTitle="Pozor!" error="Vkládejte pouze číselné hodnoty!" sqref="C53:C54 I53:I54 J53:K56 H53:H56 M53:M56 D53:F56 L53:L55">
      <formula1>0</formula1>
      <formula2>9999999</formula2>
    </dataValidation>
    <dataValidation allowBlank="1" showErrorMessage="1" errorTitle="Pozor!" error="Vkládejte pouze číselné hodnoty!" sqref="G39:G43 I36:I43 L36:L43"/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Libor Možíš</cp:lastModifiedBy>
  <cp:lastPrinted>2011-01-17T14:18:58Z</cp:lastPrinted>
  <dcterms:created xsi:type="dcterms:W3CDTF">2002-09-23T07:59:31Z</dcterms:created>
  <dcterms:modified xsi:type="dcterms:W3CDTF">2014-07-30T13:06:56Z</dcterms:modified>
  <cp:category/>
  <cp:version/>
  <cp:contentType/>
  <cp:contentStatus/>
</cp:coreProperties>
</file>